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0 projekty/2021-06 PRávní služby/"/>
    </mc:Choice>
  </mc:AlternateContent>
  <xr:revisionPtr revIDLastSave="82" documentId="8_{6A51E854-DAC6-4DF2-B9FF-38C6DF8B1E4B}" xr6:coauthVersionLast="47" xr6:coauthVersionMax="47" xr10:uidLastSave="{AC34FC4E-E7A8-4F4D-A820-DEA00DB635F4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H14" i="1"/>
  <c r="K5" i="1"/>
  <c r="D7" i="1"/>
  <c r="C7" i="1"/>
  <c r="J5" i="1" l="1"/>
  <c r="E6" i="1"/>
  <c r="J6" i="1"/>
  <c r="I6" i="1"/>
  <c r="C17" i="1"/>
  <c r="C16" i="1"/>
  <c r="I10" i="1"/>
  <c r="E11" i="1"/>
  <c r="E10" i="1" l="1"/>
  <c r="E14" i="1"/>
  <c r="D16" i="1"/>
  <c r="F6" i="1" s="1"/>
  <c r="E8" i="1"/>
  <c r="E9" i="1"/>
  <c r="E13" i="1"/>
  <c r="E7" i="1"/>
  <c r="I14" i="1"/>
  <c r="I13" i="1"/>
  <c r="I5" i="1"/>
  <c r="I7" i="1"/>
  <c r="I8" i="1"/>
  <c r="I9" i="1"/>
  <c r="E12" i="1"/>
  <c r="I12" i="1"/>
  <c r="I11" i="1"/>
  <c r="E5" i="1"/>
  <c r="D17" i="1"/>
  <c r="J9" i="1" l="1"/>
  <c r="F5" i="1"/>
  <c r="F7" i="1"/>
  <c r="F8" i="1"/>
  <c r="F9" i="1"/>
  <c r="F10" i="1"/>
  <c r="F11" i="1"/>
  <c r="F12" i="1"/>
  <c r="F13" i="1"/>
  <c r="F14" i="1"/>
  <c r="F16" i="1" l="1"/>
  <c r="F17" i="1"/>
  <c r="J7" i="1"/>
  <c r="J8" i="1"/>
  <c r="J10" i="1"/>
  <c r="J11" i="1"/>
  <c r="J12" i="1"/>
  <c r="J13" i="1"/>
  <c r="J14" i="1"/>
  <c r="L7" i="1" l="1"/>
  <c r="J17" i="1"/>
  <c r="J16" i="1"/>
  <c r="L9" i="1"/>
  <c r="K17" i="1"/>
  <c r="L8" i="1"/>
  <c r="L13" i="1"/>
  <c r="L12" i="1"/>
  <c r="L5" i="1"/>
  <c r="L10" i="1"/>
  <c r="L14" i="1"/>
  <c r="L11" i="1"/>
  <c r="K16" i="1"/>
  <c r="L6" i="1"/>
</calcChain>
</file>

<file path=xl/sharedStrings.xml><?xml version="1.0" encoding="utf-8"?>
<sst xmlns="http://schemas.openxmlformats.org/spreadsheetml/2006/main" count="36" uniqueCount="30">
  <si>
    <t>Společnost</t>
  </si>
  <si>
    <t>bez DPH</t>
  </si>
  <si>
    <t>s DPH</t>
  </si>
  <si>
    <t>Součet</t>
  </si>
  <si>
    <t>Pořadí</t>
  </si>
  <si>
    <t>min</t>
  </si>
  <si>
    <t>max</t>
  </si>
  <si>
    <t>Hodnocení</t>
  </si>
  <si>
    <t>Celkem</t>
  </si>
  <si>
    <r>
      <t>4</t>
    </r>
    <r>
      <rPr>
        <b/>
        <sz val="7"/>
        <color theme="1"/>
        <rFont val="Times New Roman"/>
        <family val="1"/>
        <charset val="238"/>
      </rPr>
      <t xml:space="preserve">           </t>
    </r>
    <r>
      <rPr>
        <b/>
        <u/>
        <sz val="11"/>
        <color theme="1"/>
        <rFont val="Calibri"/>
        <family val="2"/>
        <charset val="238"/>
        <scheme val="minor"/>
      </rPr>
      <t>Způsob hodnocení nabídek</t>
    </r>
  </si>
  <si>
    <r>
      <t>4.1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Základním kritériem pro zadání Zakázky je nejnižší nabídková cena. Subkritéria hodnocení, na něž se nejnižší nabídková cena rozpadá, jsou:</t>
    </r>
  </si>
  <si>
    <t>č.</t>
  </si>
  <si>
    <t>8.2 V rámci shora uvedených kritérií (8.1.1 a 8.1.2) bude jako výhodnější hodnocena nabídka toho uchazeče, jehož výše příslušné dílčí jednotkové ceny s DPH bude nižší oproti výším příslušných dílčích jednotkových cen s DPH nabízených ostatními uchazeči. Na základě porovnání nabídkových cen jednotlivých uchazečů bude uchazeči s nejnižší nabídkovou cenou přiděleno 100 bodů, ostatní nabídky získají počet bodů odpovídající poměru nejnižší nabídkové ceny ((dle vzorce: 100 x (nejvýhodnější nabídka/hodnocená nabídka) x váha vyjádřená desetinným číslem)). V případě, že je účastník neplátce DPH, bude hodnocena jeho nabízená cena bez DPH (obec je taktéž neplátce DPH).</t>
  </si>
  <si>
    <t xml:space="preserve"> </t>
  </si>
  <si>
    <r>
      <t>4.1.2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cena za každou další 1 hodinu právních služeb    ……………………………………………………. váha 40 %</t>
    </r>
  </si>
  <si>
    <t>JUDr. Jaromír Štůsek, LL.M.advokát</t>
  </si>
  <si>
    <t>Lechovský &amp; Backa, advokátní kancelář</t>
  </si>
  <si>
    <t>Advokátní kancelář Zvolánková s.r.o.</t>
  </si>
  <si>
    <t>JUDr. Petr Balcar, Společná advokátní kancelář Balcar-Veselý-Zelenková</t>
  </si>
  <si>
    <t>Čalfa, Bartošík a partneři s.r.o., advokátní kancelář</t>
  </si>
  <si>
    <t>JUDr. Oldřich Beneš</t>
  </si>
  <si>
    <t>KOUKAL LEGAL, advokátní kancelář s.r.o.</t>
  </si>
  <si>
    <t>Advokátní kancelář Moreno Vlk &amp; Asociados</t>
  </si>
  <si>
    <t>LAWYA, advokátní kancelář s.r.o</t>
  </si>
  <si>
    <t>PLICKA &amp; PARTNERS, advokátní kancelář s.r.o.</t>
  </si>
  <si>
    <t xml:space="preserve">Cena za 6 hodin měsíčně (váha 0,6) </t>
  </si>
  <si>
    <t xml:space="preserve">Cena za 1 hodinu nad 6 hodin (váha 0,4) </t>
  </si>
  <si>
    <r>
      <t>4.1.1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měsíční paušál ve výši 6 hodin právních služeb ……………………………………………………. váha 60 %</t>
    </r>
  </si>
  <si>
    <t>AGM partners s.r.o., advokátní kancelář</t>
  </si>
  <si>
    <t>vyřazen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</si>
</sst>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6" xfId="0" applyBorder="1"/>
    <xf numFmtId="0" fontId="0" fillId="0" borderId="7" xfId="0" applyBorder="1"/>
    <xf numFmtId="44" fontId="0" fillId="0" borderId="10" xfId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44" fontId="0" fillId="0" borderId="10" xfId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44" fontId="0" fillId="0" borderId="23" xfId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2" fontId="0" fillId="0" borderId="23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26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4" fontId="0" fillId="0" borderId="15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30" xfId="1" applyFont="1" applyBorder="1" applyAlignment="1">
      <alignment horizontal="center"/>
    </xf>
    <xf numFmtId="44" fontId="0" fillId="0" borderId="31" xfId="1" applyFont="1" applyBorder="1" applyAlignment="1">
      <alignment horizontal="center"/>
    </xf>
    <xf numFmtId="0" fontId="0" fillId="0" borderId="32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33" xfId="1" applyFont="1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zoomScale="130" zoomScaleNormal="130" workbookViewId="0">
      <selection activeCell="P8" sqref="P8"/>
    </sheetView>
  </sheetViews>
  <sheetFormatPr defaultRowHeight="15" x14ac:dyDescent="0.25"/>
  <cols>
    <col min="1" max="1" width="4" customWidth="1"/>
    <col min="2" max="2" width="26.140625" customWidth="1"/>
    <col min="3" max="3" width="17.28515625" customWidth="1"/>
    <col min="4" max="4" width="14.7109375" customWidth="1"/>
    <col min="5" max="5" width="6.42578125" bestFit="1" customWidth="1"/>
    <col min="6" max="6" width="10.140625" bestFit="1" customWidth="1"/>
    <col min="7" max="7" width="14" customWidth="1"/>
    <col min="8" max="8" width="14.5703125" customWidth="1"/>
    <col min="9" max="9" width="6.42578125" bestFit="1" customWidth="1"/>
    <col min="10" max="10" width="10.140625" bestFit="1" customWidth="1"/>
    <col min="11" max="11" width="7" bestFit="1" customWidth="1"/>
    <col min="12" max="12" width="6.42578125" bestFit="1" customWidth="1"/>
  </cols>
  <sheetData>
    <row r="2" spans="1:12" ht="15.75" thickBot="1" x14ac:dyDescent="0.3"/>
    <row r="3" spans="1:12" ht="15.75" thickBot="1" x14ac:dyDescent="0.3">
      <c r="A3" s="42" t="s">
        <v>11</v>
      </c>
      <c r="B3" s="40" t="s">
        <v>0</v>
      </c>
      <c r="C3" s="44" t="s">
        <v>25</v>
      </c>
      <c r="D3" s="45"/>
      <c r="E3" s="45"/>
      <c r="F3" s="45"/>
      <c r="G3" s="44" t="s">
        <v>26</v>
      </c>
      <c r="H3" s="45"/>
      <c r="I3" s="45"/>
      <c r="J3" s="46"/>
      <c r="K3" s="45" t="s">
        <v>8</v>
      </c>
      <c r="L3" s="46"/>
    </row>
    <row r="4" spans="1:12" ht="19.5" customHeight="1" thickBot="1" x14ac:dyDescent="0.3">
      <c r="A4" s="43"/>
      <c r="B4" s="41"/>
      <c r="C4" s="16" t="s">
        <v>1</v>
      </c>
      <c r="D4" s="17" t="s">
        <v>2</v>
      </c>
      <c r="E4" s="17" t="s">
        <v>4</v>
      </c>
      <c r="F4" s="18" t="s">
        <v>7</v>
      </c>
      <c r="G4" s="16" t="s">
        <v>1</v>
      </c>
      <c r="H4" s="17" t="s">
        <v>2</v>
      </c>
      <c r="I4" s="17" t="s">
        <v>4</v>
      </c>
      <c r="J4" s="19" t="s">
        <v>7</v>
      </c>
      <c r="K4" s="20" t="s">
        <v>3</v>
      </c>
      <c r="L4" s="19" t="s">
        <v>4</v>
      </c>
    </row>
    <row r="5" spans="1:12" ht="33.75" customHeight="1" x14ac:dyDescent="0.25">
      <c r="A5" s="9">
        <v>1</v>
      </c>
      <c r="B5" s="26" t="s">
        <v>16</v>
      </c>
      <c r="C5" s="54">
        <v>8490</v>
      </c>
      <c r="D5" s="27">
        <v>10272.9</v>
      </c>
      <c r="E5" s="28">
        <f>RANK(D5,$D$5:$D$15,1)</f>
        <v>7</v>
      </c>
      <c r="F5" s="29">
        <f t="shared" ref="F5:F14" si="0">100*($D$16/D5)*0.6</f>
        <v>21.201413427561839</v>
      </c>
      <c r="G5" s="27">
        <v>1490</v>
      </c>
      <c r="H5" s="27">
        <v>1802.9</v>
      </c>
      <c r="I5" s="28">
        <f t="shared" ref="I5:I14" si="1">RANK(H5,$H$5:$H$15,1)</f>
        <v>8</v>
      </c>
      <c r="J5" s="29">
        <f>100*($H$16/H5)*0.4</f>
        <v>19.758389261744966</v>
      </c>
      <c r="K5" s="29">
        <f>J5+F5</f>
        <v>40.959802689306805</v>
      </c>
      <c r="L5" s="30">
        <f>RANK(K5,$K$5:$K$15,0)</f>
        <v>8</v>
      </c>
    </row>
    <row r="6" spans="1:12" ht="31.5" customHeight="1" x14ac:dyDescent="0.25">
      <c r="A6" s="7">
        <v>2</v>
      </c>
      <c r="B6" s="12" t="s">
        <v>17</v>
      </c>
      <c r="C6" s="55">
        <v>3000</v>
      </c>
      <c r="D6" s="10">
        <v>3630</v>
      </c>
      <c r="E6" s="11">
        <f>RANK(D6,$D$5:$D$15,1)</f>
        <v>1</v>
      </c>
      <c r="F6" s="21">
        <f t="shared" ref="F6" si="2">100*($D$16/D6)*0.6</f>
        <v>60</v>
      </c>
      <c r="G6" s="10">
        <v>736</v>
      </c>
      <c r="H6" s="10">
        <v>890.56</v>
      </c>
      <c r="I6" s="11">
        <f t="shared" ref="I6" si="3">RANK(H6,$H$5:$H$15,1)</f>
        <v>1</v>
      </c>
      <c r="J6" s="21">
        <f>100*($H$16/H6)*0.4</f>
        <v>40</v>
      </c>
      <c r="K6" s="21">
        <f t="shared" ref="K6:K14" si="4">J6+F6</f>
        <v>100</v>
      </c>
      <c r="L6" s="31">
        <f>RANK(K6,$K$5:$K$15,0)</f>
        <v>1</v>
      </c>
    </row>
    <row r="7" spans="1:12" ht="55.5" customHeight="1" x14ac:dyDescent="0.25">
      <c r="A7" s="7">
        <v>3</v>
      </c>
      <c r="B7" s="13" t="s">
        <v>18</v>
      </c>
      <c r="C7" s="56">
        <f>6*1448</f>
        <v>8688</v>
      </c>
      <c r="D7" s="3">
        <f>6*1752.08</f>
        <v>10512.48</v>
      </c>
      <c r="E7" s="4">
        <f t="shared" ref="E7:E14" si="5">RANK(D7,$D$5:$D$15,1)</f>
        <v>8</v>
      </c>
      <c r="F7" s="22">
        <f t="shared" si="0"/>
        <v>20.718232044198896</v>
      </c>
      <c r="G7" s="3">
        <v>848</v>
      </c>
      <c r="H7" s="3">
        <v>1026.08</v>
      </c>
      <c r="I7" s="4">
        <f t="shared" si="1"/>
        <v>3</v>
      </c>
      <c r="J7" s="22">
        <f t="shared" ref="J7:J14" si="6">100*($H$16/H7)*0.4</f>
        <v>34.716981132075475</v>
      </c>
      <c r="K7" s="21">
        <f t="shared" si="4"/>
        <v>55.435213176274374</v>
      </c>
      <c r="L7" s="32">
        <f>RANK(K7,$K$5:$K$15,0)</f>
        <v>4</v>
      </c>
    </row>
    <row r="8" spans="1:12" ht="36" customHeight="1" x14ac:dyDescent="0.25">
      <c r="A8" s="7">
        <v>4</v>
      </c>
      <c r="B8" s="13" t="s">
        <v>19</v>
      </c>
      <c r="C8" s="56">
        <v>12000</v>
      </c>
      <c r="D8" s="3">
        <v>14520</v>
      </c>
      <c r="E8" s="4">
        <f t="shared" si="5"/>
        <v>10</v>
      </c>
      <c r="F8" s="22">
        <f t="shared" si="0"/>
        <v>15</v>
      </c>
      <c r="G8" s="3">
        <v>2000</v>
      </c>
      <c r="H8" s="3">
        <v>2420</v>
      </c>
      <c r="I8" s="4">
        <f t="shared" si="1"/>
        <v>10</v>
      </c>
      <c r="J8" s="22">
        <f t="shared" si="6"/>
        <v>14.719999999999999</v>
      </c>
      <c r="K8" s="21">
        <f t="shared" si="4"/>
        <v>29.72</v>
      </c>
      <c r="L8" s="32">
        <f t="shared" ref="L8:L14" si="7">RANK(K8,$K$5:$K$15,0)</f>
        <v>10</v>
      </c>
    </row>
    <row r="9" spans="1:12" ht="21" customHeight="1" x14ac:dyDescent="0.25">
      <c r="A9" s="7">
        <v>5</v>
      </c>
      <c r="B9" s="14" t="s">
        <v>20</v>
      </c>
      <c r="C9" s="56">
        <v>5400</v>
      </c>
      <c r="D9" s="3">
        <v>6534</v>
      </c>
      <c r="E9" s="4">
        <f t="shared" si="5"/>
        <v>3</v>
      </c>
      <c r="F9" s="22">
        <f t="shared" si="0"/>
        <v>33.333333333333336</v>
      </c>
      <c r="G9" s="3">
        <v>900</v>
      </c>
      <c r="H9" s="3">
        <v>1089</v>
      </c>
      <c r="I9" s="4">
        <f t="shared" si="1"/>
        <v>4</v>
      </c>
      <c r="J9" s="22">
        <f>100*($H$16/H9)*0.4</f>
        <v>32.711111111111109</v>
      </c>
      <c r="K9" s="21">
        <f t="shared" si="4"/>
        <v>66.044444444444451</v>
      </c>
      <c r="L9" s="32">
        <f t="shared" si="7"/>
        <v>3</v>
      </c>
    </row>
    <row r="10" spans="1:12" ht="30" x14ac:dyDescent="0.25">
      <c r="A10" s="7">
        <v>6</v>
      </c>
      <c r="B10" s="15" t="s">
        <v>21</v>
      </c>
      <c r="C10" s="56">
        <v>7020</v>
      </c>
      <c r="D10" s="3">
        <v>8494.2000000000007</v>
      </c>
      <c r="E10" s="4">
        <f t="shared" si="5"/>
        <v>6</v>
      </c>
      <c r="F10" s="22">
        <f t="shared" si="0"/>
        <v>25.641025641025639</v>
      </c>
      <c r="G10" s="3">
        <v>1370</v>
      </c>
      <c r="H10" s="3">
        <v>1657.7</v>
      </c>
      <c r="I10" s="4">
        <f t="shared" si="1"/>
        <v>7</v>
      </c>
      <c r="J10" s="22">
        <f t="shared" si="6"/>
        <v>21.48905109489051</v>
      </c>
      <c r="K10" s="21">
        <f t="shared" si="4"/>
        <v>47.130076735916148</v>
      </c>
      <c r="L10" s="32">
        <f t="shared" si="7"/>
        <v>7</v>
      </c>
    </row>
    <row r="11" spans="1:12" ht="41.25" customHeight="1" x14ac:dyDescent="0.25">
      <c r="A11" s="7">
        <v>7</v>
      </c>
      <c r="B11" s="13" t="s">
        <v>22</v>
      </c>
      <c r="C11" s="56">
        <v>6950</v>
      </c>
      <c r="D11" s="3">
        <v>8409.5</v>
      </c>
      <c r="E11" s="4">
        <f t="shared" si="5"/>
        <v>5</v>
      </c>
      <c r="F11" s="22">
        <f t="shared" si="0"/>
        <v>25.899280575539567</v>
      </c>
      <c r="G11" s="3">
        <v>1150</v>
      </c>
      <c r="H11" s="3">
        <v>1391.5</v>
      </c>
      <c r="I11" s="4">
        <f t="shared" si="1"/>
        <v>5</v>
      </c>
      <c r="J11" s="22">
        <f t="shared" si="6"/>
        <v>25.6</v>
      </c>
      <c r="K11" s="21">
        <f t="shared" si="4"/>
        <v>51.499280575539572</v>
      </c>
      <c r="L11" s="32">
        <f t="shared" si="7"/>
        <v>6</v>
      </c>
    </row>
    <row r="12" spans="1:12" ht="30" x14ac:dyDescent="0.25">
      <c r="A12" s="7">
        <v>8</v>
      </c>
      <c r="B12" s="15" t="s">
        <v>23</v>
      </c>
      <c r="C12" s="56">
        <v>6000</v>
      </c>
      <c r="D12" s="3">
        <v>7260</v>
      </c>
      <c r="E12" s="4">
        <f t="shared" si="5"/>
        <v>4</v>
      </c>
      <c r="F12" s="22">
        <f t="shared" si="0"/>
        <v>30</v>
      </c>
      <c r="G12" s="3">
        <v>1249.5</v>
      </c>
      <c r="H12" s="3">
        <v>1512</v>
      </c>
      <c r="I12" s="4">
        <f t="shared" si="1"/>
        <v>6</v>
      </c>
      <c r="J12" s="22">
        <f t="shared" si="6"/>
        <v>23.55978835978836</v>
      </c>
      <c r="K12" s="21">
        <f t="shared" si="4"/>
        <v>53.559788359788357</v>
      </c>
      <c r="L12" s="32">
        <f t="shared" si="7"/>
        <v>5</v>
      </c>
    </row>
    <row r="13" spans="1:12" ht="30" x14ac:dyDescent="0.25">
      <c r="A13" s="7">
        <v>9</v>
      </c>
      <c r="B13" s="15" t="s">
        <v>24</v>
      </c>
      <c r="C13" s="55">
        <v>8700</v>
      </c>
      <c r="D13" s="10">
        <v>10527</v>
      </c>
      <c r="E13" s="11">
        <f t="shared" si="5"/>
        <v>9</v>
      </c>
      <c r="F13" s="21">
        <f t="shared" si="0"/>
        <v>20.689655172413794</v>
      </c>
      <c r="G13" s="10">
        <v>1900</v>
      </c>
      <c r="H13" s="10">
        <v>2299</v>
      </c>
      <c r="I13" s="11">
        <f t="shared" si="1"/>
        <v>9</v>
      </c>
      <c r="J13" s="21">
        <f t="shared" si="6"/>
        <v>15.494736842105262</v>
      </c>
      <c r="K13" s="21">
        <f t="shared" si="4"/>
        <v>36.184392014519055</v>
      </c>
      <c r="L13" s="31">
        <f t="shared" si="7"/>
        <v>9</v>
      </c>
    </row>
    <row r="14" spans="1:12" ht="30" x14ac:dyDescent="0.25">
      <c r="A14" s="7">
        <v>10</v>
      </c>
      <c r="B14" s="13" t="s">
        <v>15</v>
      </c>
      <c r="C14" s="56">
        <v>3000</v>
      </c>
      <c r="D14" s="3">
        <v>3630</v>
      </c>
      <c r="E14" s="4">
        <f t="shared" si="5"/>
        <v>1</v>
      </c>
      <c r="F14" s="22">
        <f t="shared" si="0"/>
        <v>60</v>
      </c>
      <c r="G14" s="3">
        <v>750</v>
      </c>
      <c r="H14" s="3">
        <f>G14*1.21</f>
        <v>907.5</v>
      </c>
      <c r="I14" s="4">
        <f t="shared" si="1"/>
        <v>2</v>
      </c>
      <c r="J14" s="22">
        <f t="shared" si="6"/>
        <v>39.25333333333333</v>
      </c>
      <c r="K14" s="21">
        <f t="shared" si="4"/>
        <v>99.25333333333333</v>
      </c>
      <c r="L14" s="32">
        <f t="shared" si="7"/>
        <v>2</v>
      </c>
    </row>
    <row r="15" spans="1:12" ht="32.25" customHeight="1" thickBot="1" x14ac:dyDescent="0.3">
      <c r="A15" s="8">
        <v>11</v>
      </c>
      <c r="B15" s="33" t="s">
        <v>28</v>
      </c>
      <c r="C15" s="57" t="s">
        <v>29</v>
      </c>
      <c r="D15" s="51"/>
      <c r="E15" s="51"/>
      <c r="F15" s="52"/>
      <c r="G15" s="50" t="s">
        <v>29</v>
      </c>
      <c r="H15" s="51"/>
      <c r="I15" s="51"/>
      <c r="J15" s="51"/>
      <c r="K15" s="51"/>
      <c r="L15" s="53"/>
    </row>
    <row r="16" spans="1:12" x14ac:dyDescent="0.25">
      <c r="A16" s="5"/>
      <c r="B16" s="6" t="s">
        <v>5</v>
      </c>
      <c r="C16" s="58">
        <f>MIN(C5:C15)</f>
        <v>3000</v>
      </c>
      <c r="D16" s="23">
        <f>MIN(D5:D15)</f>
        <v>3630</v>
      </c>
      <c r="E16" s="24"/>
      <c r="F16" s="25">
        <f>MIN(F5:F15)</f>
        <v>15</v>
      </c>
      <c r="G16" s="10">
        <v>736</v>
      </c>
      <c r="H16" s="10">
        <v>890.56</v>
      </c>
      <c r="I16" s="24"/>
      <c r="J16" s="25">
        <f>MIN(J5:J15)</f>
        <v>14.719999999999999</v>
      </c>
      <c r="K16" s="25">
        <f>MIN(K5:K15)</f>
        <v>29.72</v>
      </c>
      <c r="L16" s="59"/>
    </row>
    <row r="17" spans="1:16" ht="15.75" thickBot="1" x14ac:dyDescent="0.3">
      <c r="A17" s="1"/>
      <c r="B17" s="2" t="s">
        <v>6</v>
      </c>
      <c r="C17" s="60">
        <f>MAX(C5:C15)</f>
        <v>12000</v>
      </c>
      <c r="D17" s="61">
        <f>MAX(D5:D15)</f>
        <v>14520</v>
      </c>
      <c r="E17" s="62"/>
      <c r="F17" s="63">
        <f>MAX(F5:F15)</f>
        <v>60</v>
      </c>
      <c r="G17" s="61">
        <v>2000</v>
      </c>
      <c r="H17" s="61">
        <v>2420</v>
      </c>
      <c r="I17" s="62"/>
      <c r="J17" s="63">
        <f>MAX(J5:J15)</f>
        <v>40</v>
      </c>
      <c r="K17" s="63">
        <f>MAX(K5:K15)</f>
        <v>100</v>
      </c>
      <c r="L17" s="64"/>
    </row>
    <row r="18" spans="1:16" ht="15.75" thickBot="1" x14ac:dyDescent="0.3"/>
    <row r="19" spans="1:16" x14ac:dyDescent="0.25">
      <c r="A19" s="44" t="s">
        <v>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</row>
    <row r="20" spans="1:16" x14ac:dyDescent="0.25">
      <c r="A20" s="47" t="s">
        <v>10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</row>
    <row r="21" spans="1:16" x14ac:dyDescent="0.25">
      <c r="A21" s="47" t="s">
        <v>27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</row>
    <row r="22" spans="1:16" x14ac:dyDescent="0.25">
      <c r="A22" s="47" t="s">
        <v>14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</row>
    <row r="23" spans="1:16" x14ac:dyDescent="0.25">
      <c r="A23" s="34" t="s">
        <v>12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1:16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6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16" ht="15.75" thickBot="1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9"/>
    </row>
    <row r="31" spans="1:16" x14ac:dyDescent="0.25">
      <c r="P31" t="s">
        <v>13</v>
      </c>
    </row>
  </sheetData>
  <mergeCells count="12">
    <mergeCell ref="A23:L26"/>
    <mergeCell ref="B3:B4"/>
    <mergeCell ref="A3:A4"/>
    <mergeCell ref="C3:F3"/>
    <mergeCell ref="G3:J3"/>
    <mergeCell ref="K3:L3"/>
    <mergeCell ref="A19:L19"/>
    <mergeCell ref="A20:L20"/>
    <mergeCell ref="A21:L21"/>
    <mergeCell ref="A22:L22"/>
    <mergeCell ref="C15:F15"/>
    <mergeCell ref="G15:L1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Jaroslav Paznocht</cp:lastModifiedBy>
  <cp:lastPrinted>2019-05-20T14:00:00Z</cp:lastPrinted>
  <dcterms:created xsi:type="dcterms:W3CDTF">2017-07-25T19:48:02Z</dcterms:created>
  <dcterms:modified xsi:type="dcterms:W3CDTF">2021-06-22T13:03:41Z</dcterms:modified>
</cp:coreProperties>
</file>