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stredokluky-my.sharepoint.com/personal/obec_stredokluky_onmicrosoft_com/Documents/2Finance/Arozpočty/Rozpočet 2021/"/>
    </mc:Choice>
  </mc:AlternateContent>
  <xr:revisionPtr revIDLastSave="1742" documentId="8_{85088457-F3BC-4477-8580-508443337541}" xr6:coauthVersionLast="45" xr6:coauthVersionMax="45" xr10:uidLastSave="{C70ABAA8-F54C-4300-9FE1-00F0070512D6}"/>
  <bookViews>
    <workbookView xWindow="-120" yWindow="-120" windowWidth="29040" windowHeight="15840" activeTab="4" xr2:uid="{00000000-000D-0000-FFFF-FFFF00000000}"/>
  </bookViews>
  <sheets>
    <sheet name="01" sheetId="2" r:id="rId1"/>
    <sheet name="02" sheetId="3" r:id="rId2"/>
    <sheet name="Par Příj" sheetId="15" r:id="rId3"/>
    <sheet name="Par Výda" sheetId="17" r:id="rId4"/>
    <sheet name="Komentář a souhrn" sheetId="1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8" l="1"/>
  <c r="C33" i="18"/>
  <c r="D26" i="18"/>
  <c r="C26" i="18"/>
  <c r="D14" i="18"/>
  <c r="C13" i="18"/>
  <c r="B8" i="18"/>
  <c r="G22" i="2" l="1"/>
  <c r="B29" i="17"/>
  <c r="F15" i="15"/>
  <c r="G219" i="3" l="1"/>
  <c r="F36" i="17" s="1"/>
  <c r="C37" i="17"/>
  <c r="D37" i="17"/>
  <c r="E37" i="17"/>
  <c r="F37" i="17"/>
  <c r="B37" i="17"/>
  <c r="A37" i="17"/>
  <c r="B36" i="17"/>
  <c r="A36" i="17"/>
  <c r="C17" i="15"/>
  <c r="D17" i="15"/>
  <c r="E17" i="15"/>
  <c r="F17" i="15"/>
  <c r="B17" i="15"/>
  <c r="A17" i="15"/>
  <c r="C15" i="15"/>
  <c r="D15" i="15"/>
  <c r="E15" i="15"/>
  <c r="B15" i="15"/>
  <c r="A15" i="15"/>
  <c r="C11" i="15"/>
  <c r="D11" i="15"/>
  <c r="E11" i="15"/>
  <c r="F11" i="15"/>
  <c r="B11" i="15"/>
  <c r="A11" i="15"/>
  <c r="C4" i="15"/>
  <c r="D4" i="15"/>
  <c r="E4" i="15"/>
  <c r="F4" i="15"/>
  <c r="B4" i="15"/>
  <c r="A4" i="15"/>
  <c r="F186" i="3" l="1"/>
  <c r="E219" i="3"/>
  <c r="D36" i="17" s="1"/>
  <c r="F219" i="3"/>
  <c r="E36" i="17" s="1"/>
  <c r="D219" i="3"/>
  <c r="C36" i="17" s="1"/>
  <c r="H3" i="2"/>
  <c r="D171" i="3"/>
  <c r="F171" i="3"/>
  <c r="E31" i="17" s="1"/>
  <c r="G171" i="3"/>
  <c r="F31" i="17" s="1"/>
  <c r="E171" i="3"/>
  <c r="D156" i="3"/>
  <c r="E156" i="3"/>
  <c r="G156" i="3"/>
  <c r="F30" i="17" s="1"/>
  <c r="F156" i="3"/>
  <c r="E30" i="17" s="1"/>
  <c r="F137" i="3"/>
  <c r="F147" i="3" s="1"/>
  <c r="E28" i="17" s="1"/>
  <c r="G147" i="3"/>
  <c r="F28" i="17" s="1"/>
  <c r="D147" i="3"/>
  <c r="E147" i="3"/>
  <c r="F120" i="3" l="1"/>
  <c r="E22" i="17" s="1"/>
  <c r="G120" i="3"/>
  <c r="F22" i="17" s="1"/>
  <c r="E120" i="3"/>
  <c r="D117" i="3"/>
  <c r="E117" i="3"/>
  <c r="G117" i="3"/>
  <c r="F21" i="17" s="1"/>
  <c r="F117" i="3"/>
  <c r="E21" i="17" s="1"/>
  <c r="E103" i="3"/>
  <c r="E104" i="3" s="1"/>
  <c r="F103" i="3"/>
  <c r="E19" i="17" s="1"/>
  <c r="G103" i="3"/>
  <c r="F19" i="17" s="1"/>
  <c r="E114" i="3"/>
  <c r="G114" i="3"/>
  <c r="F20" i="17" s="1"/>
  <c r="F114" i="3"/>
  <c r="E20" i="17" s="1"/>
  <c r="D114" i="3"/>
  <c r="D91" i="3"/>
  <c r="E91" i="3"/>
  <c r="G91" i="3"/>
  <c r="F18" i="17" s="1"/>
  <c r="F91" i="3"/>
  <c r="E18" i="17" s="1"/>
  <c r="D83" i="3"/>
  <c r="E83" i="3"/>
  <c r="G83" i="3"/>
  <c r="F17" i="17" s="1"/>
  <c r="F83" i="3"/>
  <c r="E17" i="17" s="1"/>
  <c r="E77" i="3"/>
  <c r="G74" i="3"/>
  <c r="F15" i="17" s="1"/>
  <c r="F77" i="3"/>
  <c r="E16" i="17" s="1"/>
  <c r="G77" i="3"/>
  <c r="F16" i="17" s="1"/>
  <c r="G21" i="3"/>
  <c r="F6" i="17" s="1"/>
  <c r="E21" i="3"/>
  <c r="E26" i="3"/>
  <c r="E36" i="3"/>
  <c r="F36" i="3"/>
  <c r="E8" i="17" s="1"/>
  <c r="F43" i="3"/>
  <c r="E9" i="17" s="1"/>
  <c r="G43" i="3"/>
  <c r="F9" i="17" s="1"/>
  <c r="E43" i="3"/>
  <c r="D43" i="3"/>
  <c r="F58" i="2"/>
  <c r="F91" i="2"/>
  <c r="D29" i="2"/>
  <c r="E29" i="2"/>
  <c r="F29" i="2"/>
  <c r="G29" i="2"/>
  <c r="D58" i="2"/>
  <c r="E58" i="2"/>
  <c r="G58" i="2"/>
  <c r="G62" i="2"/>
  <c r="D73" i="2"/>
  <c r="F73" i="2"/>
  <c r="G73" i="2"/>
  <c r="E73" i="2"/>
  <c r="G81" i="2"/>
  <c r="F85" i="2"/>
  <c r="G25" i="2" l="1"/>
  <c r="G91" i="2" s="1"/>
  <c r="D25" i="2" l="1"/>
  <c r="E214" i="3"/>
  <c r="F214" i="3"/>
  <c r="E35" i="17" s="1"/>
  <c r="G214" i="3"/>
  <c r="E210" i="3"/>
  <c r="E211" i="3" s="1"/>
  <c r="F210" i="3"/>
  <c r="E34" i="17" s="1"/>
  <c r="G210" i="3"/>
  <c r="E182" i="3"/>
  <c r="F182" i="3"/>
  <c r="E33" i="17" s="1"/>
  <c r="G182" i="3"/>
  <c r="F33" i="17" s="1"/>
  <c r="E177" i="3"/>
  <c r="D32" i="17" s="1"/>
  <c r="F177" i="3"/>
  <c r="E32" i="17" s="1"/>
  <c r="G177" i="3"/>
  <c r="F32" i="17" s="1"/>
  <c r="D31" i="17"/>
  <c r="F172" i="3"/>
  <c r="G172" i="3"/>
  <c r="E157" i="3"/>
  <c r="F157" i="3"/>
  <c r="G157" i="3"/>
  <c r="E151" i="3"/>
  <c r="E152" i="3" s="1"/>
  <c r="F151" i="3"/>
  <c r="G151" i="3"/>
  <c r="E148" i="3"/>
  <c r="F148" i="3"/>
  <c r="G148" i="3"/>
  <c r="E133" i="3"/>
  <c r="D27" i="17" s="1"/>
  <c r="F133" i="3"/>
  <c r="E27" i="17" s="1"/>
  <c r="G133" i="3"/>
  <c r="F27" i="17" s="1"/>
  <c r="E131" i="3"/>
  <c r="D26" i="17" s="1"/>
  <c r="F131" i="3"/>
  <c r="E26" i="17" s="1"/>
  <c r="G131" i="3"/>
  <c r="F26" i="17" s="1"/>
  <c r="E129" i="3"/>
  <c r="D25" i="17" s="1"/>
  <c r="F129" i="3"/>
  <c r="E25" i="17" s="1"/>
  <c r="G129" i="3"/>
  <c r="F25" i="17" s="1"/>
  <c r="E126" i="3"/>
  <c r="D24" i="17" s="1"/>
  <c r="F126" i="3"/>
  <c r="E24" i="17" s="1"/>
  <c r="G126" i="3"/>
  <c r="F24" i="17" s="1"/>
  <c r="E122" i="3"/>
  <c r="D23" i="17" s="1"/>
  <c r="F122" i="3"/>
  <c r="E23" i="17" s="1"/>
  <c r="G122" i="3"/>
  <c r="F23" i="17" s="1"/>
  <c r="D22" i="17"/>
  <c r="D21" i="17"/>
  <c r="D20" i="17"/>
  <c r="F104" i="3"/>
  <c r="G104" i="3"/>
  <c r="D18" i="17"/>
  <c r="D17" i="17"/>
  <c r="G78" i="3"/>
  <c r="E74" i="3"/>
  <c r="D15" i="17" s="1"/>
  <c r="F74" i="3"/>
  <c r="E15" i="17" s="1"/>
  <c r="E67" i="3"/>
  <c r="D14" i="17" s="1"/>
  <c r="F67" i="3"/>
  <c r="G67" i="3"/>
  <c r="E60" i="3"/>
  <c r="D13" i="17" s="1"/>
  <c r="F60" i="3"/>
  <c r="G60" i="3"/>
  <c r="E56" i="3"/>
  <c r="E57" i="3" s="1"/>
  <c r="F56" i="3"/>
  <c r="G56" i="3"/>
  <c r="E52" i="3"/>
  <c r="E53" i="3" s="1"/>
  <c r="F52" i="3"/>
  <c r="G52" i="3"/>
  <c r="E47" i="3"/>
  <c r="E48" i="3" s="1"/>
  <c r="F47" i="3"/>
  <c r="G47" i="3"/>
  <c r="D8" i="17"/>
  <c r="G36" i="3"/>
  <c r="F8" i="17" s="1"/>
  <c r="E27" i="3"/>
  <c r="F26" i="3"/>
  <c r="G26" i="3"/>
  <c r="E22" i="3"/>
  <c r="F21" i="3"/>
  <c r="G22" i="3"/>
  <c r="G7" i="3"/>
  <c r="F3" i="17" s="1"/>
  <c r="G10" i="3"/>
  <c r="F4" i="17" s="1"/>
  <c r="E14" i="3"/>
  <c r="E15" i="3" s="1"/>
  <c r="F14" i="3"/>
  <c r="G14" i="3"/>
  <c r="E10" i="3"/>
  <c r="D4" i="17" s="1"/>
  <c r="F10" i="3"/>
  <c r="E4" i="17" s="1"/>
  <c r="E7" i="3"/>
  <c r="D3" i="17" s="1"/>
  <c r="F7" i="3"/>
  <c r="E3" i="17" s="1"/>
  <c r="E88" i="2"/>
  <c r="F88" i="2"/>
  <c r="F89" i="2" s="1"/>
  <c r="G88" i="2"/>
  <c r="G89" i="2" s="1"/>
  <c r="E81" i="2"/>
  <c r="F81" i="2"/>
  <c r="E69" i="2"/>
  <c r="D14" i="15" s="1"/>
  <c r="F69" i="2"/>
  <c r="G69" i="2"/>
  <c r="E67" i="2"/>
  <c r="D13" i="15" s="1"/>
  <c r="F67" i="2"/>
  <c r="E13" i="15" s="1"/>
  <c r="G67" i="2"/>
  <c r="F13" i="15" s="1"/>
  <c r="E63" i="2"/>
  <c r="E64" i="2" s="1"/>
  <c r="F63" i="2"/>
  <c r="F64" i="2" s="1"/>
  <c r="G63" i="2"/>
  <c r="G64" i="2" s="1"/>
  <c r="E54" i="2"/>
  <c r="E55" i="2" s="1"/>
  <c r="F54" i="2"/>
  <c r="F55" i="2" s="1"/>
  <c r="G54" i="2"/>
  <c r="G55" i="2" s="1"/>
  <c r="E49" i="2"/>
  <c r="E50" i="2" s="1"/>
  <c r="F49" i="2"/>
  <c r="G49" i="2"/>
  <c r="G50" i="2" s="1"/>
  <c r="E44" i="2"/>
  <c r="E45" i="2" s="1"/>
  <c r="F44" i="2"/>
  <c r="F45" i="2" s="1"/>
  <c r="G44" i="2"/>
  <c r="G45" i="2" s="1"/>
  <c r="E40" i="2"/>
  <c r="E41" i="2" s="1"/>
  <c r="F40" i="2"/>
  <c r="F41" i="2" s="1"/>
  <c r="G40" i="2"/>
  <c r="G41" i="2" s="1"/>
  <c r="E36" i="2"/>
  <c r="E37" i="2" s="1"/>
  <c r="F36" i="2"/>
  <c r="F37" i="2" s="1"/>
  <c r="G36" i="2"/>
  <c r="G37" i="2" s="1"/>
  <c r="E32" i="2"/>
  <c r="E33" i="2" s="1"/>
  <c r="F32" i="2"/>
  <c r="E5" i="15" s="1"/>
  <c r="G32" i="2"/>
  <c r="F5" i="15" s="1"/>
  <c r="F33" i="2"/>
  <c r="E25" i="2"/>
  <c r="E26" i="2" s="1"/>
  <c r="F25" i="2"/>
  <c r="F22" i="3" l="1"/>
  <c r="E6" i="17"/>
  <c r="F61" i="3"/>
  <c r="E13" i="17"/>
  <c r="G211" i="3"/>
  <c r="F34" i="17"/>
  <c r="G15" i="3"/>
  <c r="F5" i="17"/>
  <c r="G27" i="3"/>
  <c r="F7" i="17"/>
  <c r="G53" i="3"/>
  <c r="F11" i="17"/>
  <c r="G152" i="3"/>
  <c r="F29" i="17"/>
  <c r="F53" i="3"/>
  <c r="E11" i="17"/>
  <c r="E38" i="17" s="1"/>
  <c r="G68" i="3"/>
  <c r="F14" i="17"/>
  <c r="F152" i="3"/>
  <c r="E29" i="17"/>
  <c r="F48" i="3"/>
  <c r="E10" i="17"/>
  <c r="F68" i="3"/>
  <c r="E14" i="17"/>
  <c r="F35" i="17"/>
  <c r="G223" i="3"/>
  <c r="G61" i="3"/>
  <c r="F13" i="17"/>
  <c r="F15" i="3"/>
  <c r="E5" i="17"/>
  <c r="G57" i="3"/>
  <c r="F12" i="17"/>
  <c r="F57" i="3"/>
  <c r="E12" i="17"/>
  <c r="D35" i="17"/>
  <c r="E223" i="3"/>
  <c r="F27" i="3"/>
  <c r="E7" i="17"/>
  <c r="G48" i="3"/>
  <c r="F10" i="17"/>
  <c r="F211" i="3"/>
  <c r="F223" i="3"/>
  <c r="E183" i="3"/>
  <c r="G92" i="3"/>
  <c r="D30" i="17"/>
  <c r="F183" i="3"/>
  <c r="D10" i="17"/>
  <c r="E78" i="3"/>
  <c r="F44" i="3"/>
  <c r="G44" i="3"/>
  <c r="E44" i="3"/>
  <c r="F11" i="3"/>
  <c r="D6" i="17"/>
  <c r="F134" i="3"/>
  <c r="E172" i="3"/>
  <c r="D5" i="17"/>
  <c r="F92" i="3"/>
  <c r="E123" i="3"/>
  <c r="D33" i="17"/>
  <c r="D11" i="17"/>
  <c r="D29" i="17"/>
  <c r="D9" i="17"/>
  <c r="E134" i="3"/>
  <c r="G215" i="3"/>
  <c r="E92" i="3"/>
  <c r="F215" i="3"/>
  <c r="D28" i="17"/>
  <c r="D16" i="17"/>
  <c r="D12" i="17"/>
  <c r="E68" i="3"/>
  <c r="F78" i="3"/>
  <c r="G123" i="3"/>
  <c r="G183" i="3"/>
  <c r="E215" i="3"/>
  <c r="F123" i="3"/>
  <c r="D7" i="17"/>
  <c r="E11" i="3"/>
  <c r="D19" i="17"/>
  <c r="D34" i="17"/>
  <c r="G134" i="3"/>
  <c r="E89" i="2"/>
  <c r="E91" i="2"/>
  <c r="F50" i="2"/>
  <c r="F18" i="15"/>
  <c r="D12" i="15"/>
  <c r="D6" i="15"/>
  <c r="E12" i="15"/>
  <c r="F14" i="15"/>
  <c r="G70" i="2"/>
  <c r="E14" i="15"/>
  <c r="F16" i="15"/>
  <c r="F82" i="2"/>
  <c r="E82" i="2"/>
  <c r="D16" i="15"/>
  <c r="E16" i="15"/>
  <c r="E6" i="15"/>
  <c r="G11" i="3"/>
  <c r="G82" i="2"/>
  <c r="F12" i="15"/>
  <c r="F8" i="15"/>
  <c r="G33" i="2"/>
  <c r="E8" i="15"/>
  <c r="F70" i="2"/>
  <c r="F10" i="15"/>
  <c r="D8" i="15"/>
  <c r="E18" i="15"/>
  <c r="D10" i="15"/>
  <c r="E7" i="15"/>
  <c r="E70" i="2"/>
  <c r="E10" i="15"/>
  <c r="D5" i="15"/>
  <c r="D18" i="15"/>
  <c r="F9" i="15"/>
  <c r="D7" i="15"/>
  <c r="F7" i="15"/>
  <c r="E9" i="15"/>
  <c r="F6" i="15"/>
  <c r="D9" i="15"/>
  <c r="D3" i="15"/>
  <c r="E3" i="15"/>
  <c r="F26" i="2"/>
  <c r="G26" i="2"/>
  <c r="E61" i="3"/>
  <c r="D38" i="17" l="1"/>
  <c r="F38" i="17"/>
  <c r="B13" i="18" s="1"/>
  <c r="D19" i="15"/>
  <c r="E19" i="15"/>
  <c r="F3" i="15"/>
  <c r="F19" i="15" s="1"/>
  <c r="B12" i="18" s="1"/>
  <c r="B14" i="18" l="1"/>
  <c r="C15" i="18" s="1"/>
  <c r="D7" i="3"/>
  <c r="A30" i="17" l="1"/>
  <c r="B30" i="17"/>
  <c r="B31" i="17"/>
  <c r="B32" i="17"/>
  <c r="B33" i="17"/>
  <c r="B34" i="17"/>
  <c r="D214" i="3" l="1"/>
  <c r="D210" i="3"/>
  <c r="D211" i="3" s="1"/>
  <c r="D182" i="3"/>
  <c r="D177" i="3"/>
  <c r="D172" i="3"/>
  <c r="C30" i="17"/>
  <c r="D151" i="3"/>
  <c r="D152" i="3" s="1"/>
  <c r="D148" i="3"/>
  <c r="D133" i="3"/>
  <c r="D131" i="3"/>
  <c r="D129" i="3"/>
  <c r="D126" i="3"/>
  <c r="D122" i="3"/>
  <c r="D120" i="3"/>
  <c r="D103" i="3"/>
  <c r="D104" i="3" s="1"/>
  <c r="D77" i="3"/>
  <c r="D74" i="3"/>
  <c r="D67" i="3"/>
  <c r="D68" i="3" s="1"/>
  <c r="D60" i="3"/>
  <c r="D61" i="3" s="1"/>
  <c r="D56" i="3"/>
  <c r="D57" i="3" s="1"/>
  <c r="D52" i="3"/>
  <c r="D53" i="3" s="1"/>
  <c r="D47" i="3"/>
  <c r="D48" i="3" s="1"/>
  <c r="D36" i="3"/>
  <c r="D26" i="3"/>
  <c r="D27" i="3" s="1"/>
  <c r="D21" i="3"/>
  <c r="D22" i="3" s="1"/>
  <c r="D14" i="3"/>
  <c r="D15" i="3" s="1"/>
  <c r="D10" i="3"/>
  <c r="D223" i="3" l="1"/>
  <c r="D215" i="3"/>
  <c r="D78" i="3"/>
  <c r="D92" i="3"/>
  <c r="D183" i="3"/>
  <c r="D123" i="3"/>
  <c r="D11" i="3"/>
  <c r="D44" i="3"/>
  <c r="D88" i="2" l="1"/>
  <c r="D89" i="2" s="1"/>
  <c r="D81" i="2"/>
  <c r="D91" i="2" s="1"/>
  <c r="D69" i="2"/>
  <c r="D67" i="2"/>
  <c r="D63" i="2"/>
  <c r="D64" i="2" s="1"/>
  <c r="D54" i="2"/>
  <c r="D55" i="2" s="1"/>
  <c r="D49" i="2"/>
  <c r="D50" i="2" s="1"/>
  <c r="D44" i="2"/>
  <c r="D45" i="2" s="1"/>
  <c r="D40" i="2"/>
  <c r="D41" i="2" s="1"/>
  <c r="D26" i="2"/>
  <c r="D36" i="2"/>
  <c r="D37" i="2" s="1"/>
  <c r="D32" i="2"/>
  <c r="D82" i="2" l="1"/>
  <c r="D33" i="2"/>
  <c r="D70" i="2"/>
  <c r="C3" i="17" l="1"/>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1" i="17"/>
  <c r="C32" i="17"/>
  <c r="C33" i="17"/>
  <c r="C34" i="17"/>
  <c r="C35" i="17"/>
  <c r="A3" i="17"/>
  <c r="B3" i="17"/>
  <c r="A4" i="17"/>
  <c r="B4" i="17"/>
  <c r="A5" i="17"/>
  <c r="B5" i="17"/>
  <c r="A6" i="17"/>
  <c r="B6" i="17"/>
  <c r="A7" i="17"/>
  <c r="B7" i="17"/>
  <c r="A8" i="17"/>
  <c r="B8" i="17"/>
  <c r="A9" i="17"/>
  <c r="B9" i="17"/>
  <c r="A10" i="17"/>
  <c r="B10" i="17"/>
  <c r="A11" i="17"/>
  <c r="B11" i="17"/>
  <c r="A12" i="17"/>
  <c r="B12" i="17"/>
  <c r="A13" i="17"/>
  <c r="B13" i="17"/>
  <c r="A14" i="17"/>
  <c r="B14" i="17"/>
  <c r="A15" i="17"/>
  <c r="B15" i="17"/>
  <c r="A16" i="17"/>
  <c r="B16" i="17"/>
  <c r="A17" i="17"/>
  <c r="B17" i="17"/>
  <c r="A18" i="17"/>
  <c r="B18" i="17"/>
  <c r="A19" i="17"/>
  <c r="B19" i="17"/>
  <c r="A20" i="17"/>
  <c r="B20" i="17"/>
  <c r="A21" i="17"/>
  <c r="B21" i="17"/>
  <c r="A22" i="17"/>
  <c r="B22" i="17"/>
  <c r="A23" i="17"/>
  <c r="B23" i="17"/>
  <c r="A24" i="17"/>
  <c r="B24" i="17"/>
  <c r="A25" i="17"/>
  <c r="B25" i="17"/>
  <c r="A26" i="17"/>
  <c r="B26" i="17"/>
  <c r="A27" i="17"/>
  <c r="B27" i="17"/>
  <c r="A28" i="17"/>
  <c r="B28" i="17"/>
  <c r="A29" i="17"/>
  <c r="A31" i="17"/>
  <c r="A32" i="17"/>
  <c r="A33" i="17"/>
  <c r="A34" i="17"/>
  <c r="A35" i="17"/>
  <c r="B35" i="17"/>
  <c r="A3" i="15"/>
  <c r="C3" i="15"/>
  <c r="A5" i="15"/>
  <c r="B5" i="15"/>
  <c r="C5" i="15"/>
  <c r="A6" i="15"/>
  <c r="B6" i="15"/>
  <c r="C6" i="15"/>
  <c r="A7" i="15"/>
  <c r="B7" i="15"/>
  <c r="C7" i="15"/>
  <c r="A8" i="15"/>
  <c r="B8" i="15"/>
  <c r="C8" i="15"/>
  <c r="A9" i="15"/>
  <c r="B9" i="15"/>
  <c r="C9" i="15"/>
  <c r="A10" i="15"/>
  <c r="B10" i="15"/>
  <c r="C10" i="15"/>
  <c r="A12" i="15"/>
  <c r="B12" i="15"/>
  <c r="C12" i="15"/>
  <c r="A13" i="15"/>
  <c r="B13" i="15"/>
  <c r="C13" i="15"/>
  <c r="A14" i="15"/>
  <c r="B14" i="15"/>
  <c r="C14" i="15"/>
  <c r="A16" i="15"/>
  <c r="B16" i="15"/>
  <c r="C16" i="15"/>
  <c r="A18" i="15"/>
  <c r="B18" i="15"/>
  <c r="C18" i="15"/>
  <c r="C38" i="17" l="1"/>
  <c r="C19" i="15"/>
</calcChain>
</file>

<file path=xl/sharedStrings.xml><?xml version="1.0" encoding="utf-8"?>
<sst xmlns="http://schemas.openxmlformats.org/spreadsheetml/2006/main" count="1000" uniqueCount="437">
  <si>
    <t>I.   ROZPOČTOVÉ PŘÍJMY</t>
  </si>
  <si>
    <t/>
  </si>
  <si>
    <t>Paragraf</t>
  </si>
  <si>
    <t>Položka</t>
  </si>
  <si>
    <t>Text</t>
  </si>
  <si>
    <t>0000</t>
  </si>
  <si>
    <t>1111</t>
  </si>
  <si>
    <t>Daň z příjmů fyzických osob placená plátci</t>
  </si>
  <si>
    <t>1112</t>
  </si>
  <si>
    <t>Daň z příjmů fyzických osob placená poplatníky</t>
  </si>
  <si>
    <t>1113</t>
  </si>
  <si>
    <t>Daň z příjmů fyzických osob vybíraná srážkou</t>
  </si>
  <si>
    <t>1121</t>
  </si>
  <si>
    <t>Daň z příjmů právnických osob</t>
  </si>
  <si>
    <t>1122</t>
  </si>
  <si>
    <t>Daň z příjmů právnických osob za obce</t>
  </si>
  <si>
    <t>1211</t>
  </si>
  <si>
    <t>Daň z přidané hodnoty</t>
  </si>
  <si>
    <t>1340</t>
  </si>
  <si>
    <t>Poplatek za provoz systému shromažďování,sběru,přepravy</t>
  </si>
  <si>
    <t>1341</t>
  </si>
  <si>
    <t>Poplatek ze psů</t>
  </si>
  <si>
    <t>1343</t>
  </si>
  <si>
    <t>Poplatek za užívání veřejného prostranství</t>
  </si>
  <si>
    <t>1345</t>
  </si>
  <si>
    <t>Poplatek z ubytovací kapacity</t>
  </si>
  <si>
    <t>1361</t>
  </si>
  <si>
    <t>Správní poplatky</t>
  </si>
  <si>
    <t>1381</t>
  </si>
  <si>
    <t>Daň z hazardních her s výjimkou dílčí daně z technic.her</t>
  </si>
  <si>
    <t>1511</t>
  </si>
  <si>
    <t>Daň z nemovitých věcí</t>
  </si>
  <si>
    <t>4111</t>
  </si>
  <si>
    <t>Neinvest.přij.transfery z všeob.pokl.správy stát.rozpočtu</t>
  </si>
  <si>
    <t>4112</t>
  </si>
  <si>
    <t>Neinv.přij.transfery ze st.rozp.v rámci souhrn.dotač.vzta</t>
  </si>
  <si>
    <t>4116</t>
  </si>
  <si>
    <t>Ostatní neinvestič.přijaté transfery ze stát.rozpočtu</t>
  </si>
  <si>
    <t>4121</t>
  </si>
  <si>
    <t>Neinvestiční přijaté transfery od obcí</t>
  </si>
  <si>
    <t>4122</t>
  </si>
  <si>
    <t>Neinvestiční přijaté transfery od krajů</t>
  </si>
  <si>
    <t>4216</t>
  </si>
  <si>
    <t>Ostatní investiční přijaté transfery ze stát. rozpočtu</t>
  </si>
  <si>
    <t>4222</t>
  </si>
  <si>
    <t>Investiční přijaté transfery od krajů</t>
  </si>
  <si>
    <t>*</t>
  </si>
  <si>
    <t>000</t>
  </si>
  <si>
    <t>**</t>
  </si>
  <si>
    <t>2310</t>
  </si>
  <si>
    <t>2139</t>
  </si>
  <si>
    <t>Ostatní příjmy z pronájmu majetku</t>
  </si>
  <si>
    <t>Pitná voda</t>
  </si>
  <si>
    <t>231</t>
  </si>
  <si>
    <t>2321</t>
  </si>
  <si>
    <t>Odvádění a čištění odpadních vod a nakládání s kaly</t>
  </si>
  <si>
    <t>232</t>
  </si>
  <si>
    <t>Odvádění a čištění odpadních vod</t>
  </si>
  <si>
    <t>2341</t>
  </si>
  <si>
    <t>2132</t>
  </si>
  <si>
    <t>Příjmy z pronájmu ostatních nemovitých věcí a jejich částí</t>
  </si>
  <si>
    <t>Vodní díla v zemědělské krajině</t>
  </si>
  <si>
    <t>234</t>
  </si>
  <si>
    <t>Voda v zemědělské krajině</t>
  </si>
  <si>
    <t>3299</t>
  </si>
  <si>
    <t>2329</t>
  </si>
  <si>
    <t>Ostatní nedaňové příjmy jinde nezařazené</t>
  </si>
  <si>
    <t>Ostatní záležitosti vzdělávání</t>
  </si>
  <si>
    <t>329</t>
  </si>
  <si>
    <t>Ostatní činnost a nespecifikované výdaje</t>
  </si>
  <si>
    <t>3429</t>
  </si>
  <si>
    <t>Ostatní zájmová činnost a rekreace</t>
  </si>
  <si>
    <t>342</t>
  </si>
  <si>
    <t>Zájmová činnost a rekreace</t>
  </si>
  <si>
    <t>3612</t>
  </si>
  <si>
    <t>Bytové hospodářství</t>
  </si>
  <si>
    <t>361</t>
  </si>
  <si>
    <t>Rozvoj bydlení a bytové hospodářství</t>
  </si>
  <si>
    <t>3639</t>
  </si>
  <si>
    <t>2111</t>
  </si>
  <si>
    <t>Příjmy z poskytování služeb a výrobků</t>
  </si>
  <si>
    <t>2119</t>
  </si>
  <si>
    <t>Ostatní příjmy z vlastní činnosti</t>
  </si>
  <si>
    <t>3111</t>
  </si>
  <si>
    <t>Příjmy z prodeje pozemků</t>
  </si>
  <si>
    <t>Komunální služby a územní rozvoj jinde nezařazené</t>
  </si>
  <si>
    <t>363</t>
  </si>
  <si>
    <t>Komunální služby a územní rozvoj</t>
  </si>
  <si>
    <t>3722</t>
  </si>
  <si>
    <t>2112</t>
  </si>
  <si>
    <t>Příjmy z prodeje zboží (již nakoupeného za účelem prodeje</t>
  </si>
  <si>
    <t>Sběr a svoz komunálních odpadů</t>
  </si>
  <si>
    <t>3726</t>
  </si>
  <si>
    <t>Využívání a zneškodňování ostatních odpadů</t>
  </si>
  <si>
    <t>372</t>
  </si>
  <si>
    <t>Nakládání s odpady</t>
  </si>
  <si>
    <t>6171</t>
  </si>
  <si>
    <t>Přijaté neinvestiční dary</t>
  </si>
  <si>
    <t>Činnost místní správy</t>
  </si>
  <si>
    <t>617</t>
  </si>
  <si>
    <t>Regionální a místní správa</t>
  </si>
  <si>
    <t>6402</t>
  </si>
  <si>
    <t>2222</t>
  </si>
  <si>
    <t>Ostat.příjmy z fin.vypoř.předch.let od jiných veř.rozpočt</t>
  </si>
  <si>
    <t>Finanční vypořádání minulých let</t>
  </si>
  <si>
    <t>640</t>
  </si>
  <si>
    <t>Ostatní činnosti</t>
  </si>
  <si>
    <t>II.   ROZPOČTOVÉ VÝDAJE</t>
  </si>
  <si>
    <t>2212</t>
  </si>
  <si>
    <t>5137</t>
  </si>
  <si>
    <t>Drobný hmotný dlouhodobý majetek</t>
  </si>
  <si>
    <t>5169</t>
  </si>
  <si>
    <t>Nákup ostatních služeb</t>
  </si>
  <si>
    <t>5171</t>
  </si>
  <si>
    <t>Opravy a udržování</t>
  </si>
  <si>
    <t>Silnice</t>
  </si>
  <si>
    <t>2219</t>
  </si>
  <si>
    <t>6121</t>
  </si>
  <si>
    <t>Budovy, haly a stavby</t>
  </si>
  <si>
    <t>Ostatní záležitosti pozemních komunikací</t>
  </si>
  <si>
    <t>221</t>
  </si>
  <si>
    <t>Pozemní komunikace</t>
  </si>
  <si>
    <t>5154</t>
  </si>
  <si>
    <t>Elektrická energie</t>
  </si>
  <si>
    <t>5021</t>
  </si>
  <si>
    <t>Ostatní osobní výdaje</t>
  </si>
  <si>
    <t>5139</t>
  </si>
  <si>
    <t>Nákup materiálu jinde nezařazený</t>
  </si>
  <si>
    <t>5331</t>
  </si>
  <si>
    <t>Neinvestiční příspěvky zřízeným příspěvkovým organizacím</t>
  </si>
  <si>
    <t>5336</t>
  </si>
  <si>
    <t>Neinvestiční transfery zřízeným příspěvkovým organizacím</t>
  </si>
  <si>
    <t>Mateřské školy</t>
  </si>
  <si>
    <t>3113</t>
  </si>
  <si>
    <t>Základní školy</t>
  </si>
  <si>
    <t>311</t>
  </si>
  <si>
    <t>Předškolní a základní vzdělávání</t>
  </si>
  <si>
    <t>3319</t>
  </si>
  <si>
    <t>5221</t>
  </si>
  <si>
    <t>Neinv.transfery fundacím,ústavům a obec.prosp.společnostem</t>
  </si>
  <si>
    <t>Ostatní záležitosti kultury</t>
  </si>
  <si>
    <t>331</t>
  </si>
  <si>
    <t>Kultura</t>
  </si>
  <si>
    <t>3326</t>
  </si>
  <si>
    <t>Pořízení,zachování a obnova hodnot míst.kultur,nár,a hist.po</t>
  </si>
  <si>
    <t>332</t>
  </si>
  <si>
    <t>Ochrana památek a péče o kult.dědictví a nár.a histor.povědo</t>
  </si>
  <si>
    <t>3349</t>
  </si>
  <si>
    <t>Ostatní záležitosti sdělovacích prostředků</t>
  </si>
  <si>
    <t>334</t>
  </si>
  <si>
    <t>Sdělovací prostředky</t>
  </si>
  <si>
    <t>3399</t>
  </si>
  <si>
    <t>5194</t>
  </si>
  <si>
    <t>Věcné dary</t>
  </si>
  <si>
    <t>5229</t>
  </si>
  <si>
    <t>Ost.neinvestiční transfery neziskovým a podob. organizací</t>
  </si>
  <si>
    <t>Ostatní záležitost kultury, církví a sděl. prostředků</t>
  </si>
  <si>
    <t>339</t>
  </si>
  <si>
    <t>Ostatní činnosti v záležit. kultury, církví a sděl. prostř.</t>
  </si>
  <si>
    <t>3412</t>
  </si>
  <si>
    <t>Sportovní zařízení ve vlastnictví obce</t>
  </si>
  <si>
    <t>3419</t>
  </si>
  <si>
    <t>5222</t>
  </si>
  <si>
    <t>Neinvestiční transfery spolkům</t>
  </si>
  <si>
    <t>Ostatní sportovní činnost</t>
  </si>
  <si>
    <t>341</t>
  </si>
  <si>
    <t>Sport</t>
  </si>
  <si>
    <t>3421</t>
  </si>
  <si>
    <t>Využití volného času dětí a mládeže</t>
  </si>
  <si>
    <t>5151</t>
  </si>
  <si>
    <t>Studená voda</t>
  </si>
  <si>
    <t>5153</t>
  </si>
  <si>
    <t>Plyn</t>
  </si>
  <si>
    <t>5162</t>
  </si>
  <si>
    <t>Služby elektronických komunikací</t>
  </si>
  <si>
    <t>3631</t>
  </si>
  <si>
    <t>5031</t>
  </si>
  <si>
    <t>Povin.pojistné na soc.zab.a příspěvek na st.politiku zamě</t>
  </si>
  <si>
    <t>5032</t>
  </si>
  <si>
    <t>Povinné pojistné na veřejné zdravotní pojištění</t>
  </si>
  <si>
    <t>5173</t>
  </si>
  <si>
    <t>Cestovné</t>
  </si>
  <si>
    <t>Veřejné osvětlení</t>
  </si>
  <si>
    <t>3635</t>
  </si>
  <si>
    <t>Územní plánování</t>
  </si>
  <si>
    <t>3636</t>
  </si>
  <si>
    <t>Územní rozvoj</t>
  </si>
  <si>
    <t>3721</t>
  </si>
  <si>
    <t>Sběr a svoz nebezpečných odpadů</t>
  </si>
  <si>
    <t>5138</t>
  </si>
  <si>
    <t>Nákup zboží (za účelem dalšího prodeje)</t>
  </si>
  <si>
    <t>3723</t>
  </si>
  <si>
    <t>Sběr a svoz ostatních odpadů (jiných než nebezp. a komunál.)</t>
  </si>
  <si>
    <t>3745</t>
  </si>
  <si>
    <t>5011</t>
  </si>
  <si>
    <t>Platy zaměstnanců v prac.pom. vyjma zaměst.na služ.místech</t>
  </si>
  <si>
    <t>5156</t>
  </si>
  <si>
    <t>Pohonné hmoty a maziva</t>
  </si>
  <si>
    <t>5167</t>
  </si>
  <si>
    <t>Služby školení a vzdělávání</t>
  </si>
  <si>
    <t>Péče o vzhled obcí a veřejnou zeleň</t>
  </si>
  <si>
    <t>374</t>
  </si>
  <si>
    <t>Ochrana přírody a krajiny</t>
  </si>
  <si>
    <t>4351</t>
  </si>
  <si>
    <t>Osobní asistence,pečovat.služba a podpora samostat.bydlení</t>
  </si>
  <si>
    <t>435</t>
  </si>
  <si>
    <t>Sociální služby v oblasti sociální péče</t>
  </si>
  <si>
    <t>5512</t>
  </si>
  <si>
    <t>6129</t>
  </si>
  <si>
    <t>Nákup dlouhodobého hmotného majetku jinde nezařazený</t>
  </si>
  <si>
    <t>Požární ochrana - dobrovolná část</t>
  </si>
  <si>
    <t>551</t>
  </si>
  <si>
    <t>Požární ochrana</t>
  </si>
  <si>
    <t>6112</t>
  </si>
  <si>
    <t>5023</t>
  </si>
  <si>
    <t>Odměny členů zastupitelstev obcí a krajů</t>
  </si>
  <si>
    <t>Zastupitelstva obcí</t>
  </si>
  <si>
    <t>6117</t>
  </si>
  <si>
    <t>5175</t>
  </si>
  <si>
    <t>Pohoštění</t>
  </si>
  <si>
    <t>Volby do Evropského parlamentu</t>
  </si>
  <si>
    <t>611</t>
  </si>
  <si>
    <t>Zastupitelské orgány</t>
  </si>
  <si>
    <t>5038</t>
  </si>
  <si>
    <t>Povinné pojistné na úrazové pojištění</t>
  </si>
  <si>
    <t>5136</t>
  </si>
  <si>
    <t>Knihy, učební pomůcky a tisk</t>
  </si>
  <si>
    <t>5161</t>
  </si>
  <si>
    <t>Poštovní služby</t>
  </si>
  <si>
    <t>5163</t>
  </si>
  <si>
    <t>Služby peněžních ústavů</t>
  </si>
  <si>
    <t>5164</t>
  </si>
  <si>
    <t>Nájemné</t>
  </si>
  <si>
    <t>5166</t>
  </si>
  <si>
    <t>Konzultační, poradenské a právní služby</t>
  </si>
  <si>
    <t>5168</t>
  </si>
  <si>
    <t>Zprac.dat a služby souvis.s inform.a komunik.technologiemi</t>
  </si>
  <si>
    <t>5182</t>
  </si>
  <si>
    <t>Převody vlastní pokladně</t>
  </si>
  <si>
    <t>5365</t>
  </si>
  <si>
    <t>Platby daní a poplatků krajům,obcím a státním fondům</t>
  </si>
  <si>
    <t>6130</t>
  </si>
  <si>
    <t>Pozemky</t>
  </si>
  <si>
    <t>6310</t>
  </si>
  <si>
    <t>Obecné příjmy a výdaje z finančních operací</t>
  </si>
  <si>
    <t>631</t>
  </si>
  <si>
    <t>5213</t>
  </si>
  <si>
    <t>5903</t>
  </si>
  <si>
    <t>Krizové řízení</t>
  </si>
  <si>
    <t>Krizová opatření</t>
  </si>
  <si>
    <t>Příspěvek na veřejnou správu</t>
  </si>
  <si>
    <t>Dotace</t>
  </si>
  <si>
    <t>Hasiči Číčovice a Tuchoměřice + příspěvek Bělok na ČOV</t>
  </si>
  <si>
    <t>Nájem rybník</t>
  </si>
  <si>
    <t>Univerzita 3. věku</t>
  </si>
  <si>
    <t>Pronájem z bytů</t>
  </si>
  <si>
    <t>Prodej knih, látek</t>
  </si>
  <si>
    <t>PŘÍJMY celkem:</t>
  </si>
  <si>
    <t>Doufáme, že bude dotace kraje</t>
  </si>
  <si>
    <t>Např. značky</t>
  </si>
  <si>
    <t>Opravy komunikací</t>
  </si>
  <si>
    <t>Projekce, přípravy apod.</t>
  </si>
  <si>
    <t>Projekce modernizace vodovod+vodovod Ovčín + vodovod Černovičky</t>
  </si>
  <si>
    <t>Případné opravy kanalizační sítě</t>
  </si>
  <si>
    <t>Intenzifikace ČOV</t>
  </si>
  <si>
    <t>Úpravy skladů a spodních dvorků</t>
  </si>
  <si>
    <t>Energie se rozpočítávají mezi nájemníky</t>
  </si>
  <si>
    <t xml:space="preserve">Dokončení studie vítěze arch. soutěže apod. </t>
  </si>
  <si>
    <t>Svoz recyklovaných odpadů</t>
  </si>
  <si>
    <t>Bioodpad</t>
  </si>
  <si>
    <t>Vše co je na obci potřeba</t>
  </si>
  <si>
    <t>Celkem</t>
  </si>
  <si>
    <t xml:space="preserve"> (daňové příjmy, poplatky, dary, dotace atd.)</t>
  </si>
  <si>
    <t>521</t>
  </si>
  <si>
    <t>Výsledek od počátku roku 2019</t>
  </si>
  <si>
    <t>Rozpočet 2020</t>
  </si>
  <si>
    <t>Výsledek 1-10 2020</t>
  </si>
  <si>
    <t>Návrh 2021</t>
  </si>
  <si>
    <t>Dary Letiště Praha - 979 380 ŽZS</t>
  </si>
  <si>
    <t xml:space="preserve">Výsledek od počátku roku 2019 </t>
  </si>
  <si>
    <t>Pozn.</t>
  </si>
  <si>
    <t>IROP</t>
  </si>
  <si>
    <t>MPO</t>
  </si>
  <si>
    <t>MMR</t>
  </si>
  <si>
    <t>1342</t>
  </si>
  <si>
    <t>Poplatek z pobytu</t>
  </si>
  <si>
    <t>Investiční přijaté transfery od obcí</t>
  </si>
  <si>
    <t>Šatny ZŠ Středokluky</t>
  </si>
  <si>
    <t>Chodník Lidická JIH A</t>
  </si>
  <si>
    <t>Chodník Lidická JIH B</t>
  </si>
  <si>
    <t>Podlaha ZŠ</t>
  </si>
  <si>
    <t>Po zvýšení poplatku o 100 Kč</t>
  </si>
  <si>
    <t>Nájem za vodovod</t>
  </si>
  <si>
    <t>Nájem za kanalizaci</t>
  </si>
  <si>
    <t>KB</t>
  </si>
  <si>
    <t>Projekce</t>
  </si>
  <si>
    <t>Lidická JIH A+B, přístřešky, označníky</t>
  </si>
  <si>
    <t>Koncesní řízení</t>
  </si>
  <si>
    <t>2019Volby + covidová kompenzace</t>
  </si>
  <si>
    <t>0001</t>
  </si>
  <si>
    <t>Odhad</t>
  </si>
  <si>
    <t>Pronájem sportovní areál "Koupaliště", vzhledem k opatřením ponížený</t>
  </si>
  <si>
    <t>6330</t>
  </si>
  <si>
    <t>4134</t>
  </si>
  <si>
    <t>Převody z rozpočtových účtů</t>
  </si>
  <si>
    <t>Převody vlastním fondům v rozpočtech územní úrovně</t>
  </si>
  <si>
    <t>Příjmy z vlastní činnosti jinde nespecifikované (dále j.n.)</t>
  </si>
  <si>
    <t>Česká pošta, natáčení, nájemné CETIN</t>
  </si>
  <si>
    <t>Dar na dýchací přístroje</t>
  </si>
  <si>
    <t xml:space="preserve">Veřejné osvětlení </t>
  </si>
  <si>
    <t>Přijaté nekapitálové příspěvky a náhrady</t>
  </si>
  <si>
    <t>2223</t>
  </si>
  <si>
    <t>2322</t>
  </si>
  <si>
    <t>Přijaté pojistné náhrady</t>
  </si>
  <si>
    <t>Bezpečnost silničního provozu</t>
  </si>
  <si>
    <t>Unicredit</t>
  </si>
  <si>
    <t>ČNB</t>
  </si>
  <si>
    <t>6341</t>
  </si>
  <si>
    <t>Investiční transfery obcím</t>
  </si>
  <si>
    <t>5131</t>
  </si>
  <si>
    <t>Potraviny</t>
  </si>
  <si>
    <t>3430</t>
  </si>
  <si>
    <t>3431</t>
  </si>
  <si>
    <t>3432</t>
  </si>
  <si>
    <t>3426</t>
  </si>
  <si>
    <t>3427</t>
  </si>
  <si>
    <t>3428</t>
  </si>
  <si>
    <t>Budovy, haly, stavby</t>
  </si>
  <si>
    <t>6119</t>
  </si>
  <si>
    <t>Ostatní nákup dlouhodobého nehmotného majetku</t>
  </si>
  <si>
    <t>5424</t>
  </si>
  <si>
    <t>Náhrady mezd v době nemoci</t>
  </si>
  <si>
    <t>Nákup materiálu jinde nezařazný</t>
  </si>
  <si>
    <t>Povin. Pojistné na soc. zab. A příspěvek na st. politiku zamě</t>
  </si>
  <si>
    <t>Predikce MF</t>
  </si>
  <si>
    <t>viz také např. kalkulačka SMSČR</t>
  </si>
  <si>
    <t>Územní plán</t>
  </si>
  <si>
    <t>Koncesní řízení čistírna odpadních vod</t>
  </si>
  <si>
    <t>Generel vodovodu</t>
  </si>
  <si>
    <t>5343</t>
  </si>
  <si>
    <t>Převod na jiné účty</t>
  </si>
  <si>
    <t>Převody vlastním rozpočtovým účtům</t>
  </si>
  <si>
    <t>6409</t>
  </si>
  <si>
    <t>Ostatní činnosti jinde nezařazané</t>
  </si>
  <si>
    <t>Upr. Rozpočet 2020</t>
  </si>
  <si>
    <t>5509</t>
  </si>
  <si>
    <t>5510</t>
  </si>
  <si>
    <t>5511</t>
  </si>
  <si>
    <t>Povinná položka</t>
  </si>
  <si>
    <t>postupná obnova soch</t>
  </si>
  <si>
    <t>Byty v roce 2021 nemůžeme opravovat.</t>
  </si>
  <si>
    <t>Skutečný stav 2019</t>
  </si>
  <si>
    <t>Rozpočet po RO 4/2020</t>
  </si>
  <si>
    <t>Začátek projekce půdy</t>
  </si>
  <si>
    <t>Třídy, šatny, podlaha</t>
  </si>
  <si>
    <t>Střela apod.</t>
  </si>
  <si>
    <t>Dokončení ÚP pořizovatel, autor</t>
  </si>
  <si>
    <t>Komunální odpady</t>
  </si>
  <si>
    <t>Pracovní četa</t>
  </si>
  <si>
    <t>Chtěli bychom kupovat stroje, nejspíše to pak bude na jiné položce</t>
  </si>
  <si>
    <t>Na boty a vybavení</t>
  </si>
  <si>
    <t>Volby se účtují až po jejich vyhlášení.</t>
  </si>
  <si>
    <t>Pozemky Ovčín odložit</t>
  </si>
  <si>
    <t>Příjmy</t>
  </si>
  <si>
    <t>Úvěr KB</t>
  </si>
  <si>
    <t>Výdaje</t>
  </si>
  <si>
    <t>Dotace Ovčín + učebny+Bezpečná chůze</t>
  </si>
  <si>
    <t>Dotace ČOV</t>
  </si>
  <si>
    <t>Komentář k návrhu rozpočtu obce na rok 2021</t>
  </si>
  <si>
    <t>Rok 2020</t>
  </si>
  <si>
    <t>Zůstatek na účtech (konec roku):</t>
  </si>
  <si>
    <t>Další prostředky rozpočtu 2020</t>
  </si>
  <si>
    <t>V roce 2020 obec i přes vysoké investice dokázala zvládnout své finance. Jediným dluhem bude úvěr určený na stavbu ČOV. Nyní nevíme, jaké budou reálné výdaje ke konci roku. Také je pravděpodobné, že některé platby se přesunou na rok 2021.</t>
  </si>
  <si>
    <t>Stav účtů ke konci roku - odhad</t>
  </si>
  <si>
    <t>Dotace OPŽP</t>
  </si>
  <si>
    <t xml:space="preserve">O proplacení této dotace bylo požádáno, může být proplacena až 2021. </t>
  </si>
  <si>
    <t xml:space="preserve">Zatím nebyly proplaceny faktury za akci "Bezpečná chůze", také bude zbourána vodárna. Přesnější čísla budeme vědět při schvalování rozpočtu. </t>
  </si>
  <si>
    <t xml:space="preserve">Dle smlouvy bude úvěr umořen dotací OPŽP a zbývající část bude splacena ve 12 stejně velkých splátkách. </t>
  </si>
  <si>
    <t>Rok 2021</t>
  </si>
  <si>
    <t>Zbývající výše úvěru na rok 2021</t>
  </si>
  <si>
    <t>Pokud bychom investovali dle plánu, byla by obec na konci roku v mírném plusu.</t>
  </si>
  <si>
    <t>Schodek</t>
  </si>
  <si>
    <t>Zůstatek účtů 2020</t>
  </si>
  <si>
    <t>Stav účtu na konci roku 2021</t>
  </si>
  <si>
    <t>Plánované projekty k realizaci na rok 2021</t>
  </si>
  <si>
    <t>Akce</t>
  </si>
  <si>
    <t>Odhad nákladů</t>
  </si>
  <si>
    <t>Zdroj</t>
  </si>
  <si>
    <t>Rekon. komunikace Na Ovčíně</t>
  </si>
  <si>
    <t>Schválená</t>
  </si>
  <si>
    <t>Odborné učebny ZŠ MŠ</t>
  </si>
  <si>
    <t>Vlastní</t>
  </si>
  <si>
    <t>Malotraktor k údržbě zeleně</t>
  </si>
  <si>
    <t>Dar Letiště Praha - Žijeme zde společně</t>
  </si>
  <si>
    <t>Rybník - úprava hráze, mostky</t>
  </si>
  <si>
    <t>Hřiště Černovičky</t>
  </si>
  <si>
    <t>Další projekty kryté dotací</t>
  </si>
  <si>
    <t>Efekt - rekon. veřejného osvětlení</t>
  </si>
  <si>
    <t>Požádáno</t>
  </si>
  <si>
    <t>ČOV - Infr. fond za rok 2020</t>
  </si>
  <si>
    <t>již investováno</t>
  </si>
  <si>
    <t>STČ kraj</t>
  </si>
  <si>
    <t>Projekční akce v chodu nebo před vyhlášním VZ</t>
  </si>
  <si>
    <t>Plánované projekce</t>
  </si>
  <si>
    <t>Rekonstrukce komunikací Na Sedmerkách-Větrná</t>
  </si>
  <si>
    <t>Studie Centra obce Středokluky</t>
  </si>
  <si>
    <t>Urbanistická studie Fotbalové hřiště</t>
  </si>
  <si>
    <t>Rekonstrukce komunikace Pod Sedličkami</t>
  </si>
  <si>
    <t>Reko komunikace V Chaloupkách, U Hřiště, U Koupaliště</t>
  </si>
  <si>
    <t>Studie vodvod-kanalizace Černovičky-Pazderna</t>
  </si>
  <si>
    <t>Nástavba II. st. ZŠ</t>
  </si>
  <si>
    <t>Dětské hřiště Černovičky</t>
  </si>
  <si>
    <t>Rekonstrukce bytového domu č.p. 68</t>
  </si>
  <si>
    <t>Prodej pozemků "bytovky" - ještě ponížíme o již zaplacený pozemek</t>
  </si>
  <si>
    <t>Prodej popelnic na komunální odpad občanům</t>
  </si>
  <si>
    <t>Rekonstrukce komunikace Na Ovčíně</t>
  </si>
  <si>
    <t>Do tohoto paragrafu budou nejspíše následně přesunuty prostředky z komunikací (Ovčín).</t>
  </si>
  <si>
    <t>Oprava vpusti + mostky</t>
  </si>
  <si>
    <t>Příspěvek MŠ (stejný jako 2020)</t>
  </si>
  <si>
    <t xml:space="preserve">Příspěvek ZŠ </t>
  </si>
  <si>
    <t>Akce pro seniory, akce spolků.</t>
  </si>
  <si>
    <t>Např. hřiště na koupališti nebo na fotbalovém hřišti.</t>
  </si>
  <si>
    <t>Podpora spolkům (TJ Sokol a FK)</t>
  </si>
  <si>
    <t>Např. investice na koupališti.</t>
  </si>
  <si>
    <t>Úklid</t>
  </si>
  <si>
    <t>Nyní není počítáno s programem EFEKT, pokud dostaneme dostaci, tak se musí přidat rozpočtovým opatřením.</t>
  </si>
  <si>
    <t>Sklenář</t>
  </si>
  <si>
    <t>Zahradnické služby - stromy</t>
  </si>
  <si>
    <t xml:space="preserve">Brigádníci. </t>
  </si>
  <si>
    <t>Eko-Kom, biodpady</t>
  </si>
  <si>
    <t>Hasičárna</t>
  </si>
  <si>
    <t>Nafta</t>
  </si>
  <si>
    <t>školení</t>
  </si>
  <si>
    <t>Provoz Obecního úřadu.</t>
  </si>
  <si>
    <t>Pasport komunikací, právní služby, apod.</t>
  </si>
  <si>
    <t xml:space="preserve">Pozn. Nulové položky jsou v tomto rozpočtu pouze, aby vycházela předchozí období. </t>
  </si>
  <si>
    <t xml:space="preserve">VÝDAJE celkem: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</si>
</sst>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43" formatCode="_-* #,##0.00_-;\-* #,##0.00_-;_-* &quot;-&quot;??_-;_-@_-"/>
  </numFmts>
  <fonts count="10" x14ac:knownFonts="1">
    <font>
      <sz val="11"/>
      <color theme="1"/>
      <name val="Calibri"/>
      <family val="2"/>
      <charset val="238"/>
      <scheme val="minor"/>
    </font>
    <font>
      <sz val="8"/>
      <name val="Calibri"/>
      <family val="2"/>
      <charset val="238"/>
    </font>
    <font>
      <sz val="11"/>
      <color theme="1"/>
      <name val="Calibri"/>
      <family val="2"/>
      <charset val="238"/>
      <scheme val="minor"/>
    </font>
    <font>
      <sz val="11"/>
      <color theme="1"/>
      <name val="Calibri"/>
      <family val="2"/>
      <charset val="238"/>
    </font>
    <font>
      <b/>
      <sz val="11"/>
      <color theme="1"/>
      <name val="Calibri"/>
      <family val="2"/>
      <charset val="238"/>
    </font>
    <font>
      <sz val="8"/>
      <name val="Calibri"/>
      <family val="2"/>
      <charset val="238"/>
      <scheme val="minor"/>
    </font>
    <font>
      <b/>
      <sz val="11"/>
      <color theme="1"/>
      <name val="Calibri"/>
      <family val="2"/>
      <charset val="238"/>
      <scheme val="minor"/>
    </font>
    <font>
      <sz val="11"/>
      <color rgb="FFC00000"/>
      <name val="Calibri"/>
      <family val="2"/>
      <charset val="238"/>
      <scheme val="minor"/>
    </font>
    <font>
      <sz val="20"/>
      <color theme="1"/>
      <name val="Calibri"/>
      <family val="2"/>
      <charset val="238"/>
      <scheme val="minor"/>
    </font>
    <font>
      <b/>
      <sz val="16"/>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7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375">
    <xf numFmtId="0" fontId="0" fillId="0" borderId="0" xfId="0"/>
    <xf numFmtId="4" fontId="0" fillId="0" borderId="0" xfId="0" applyNumberFormat="1"/>
    <xf numFmtId="49" fontId="0" fillId="0" borderId="0" xfId="0" applyNumberFormat="1"/>
    <xf numFmtId="4" fontId="3" fillId="0" borderId="0" xfId="0" applyNumberFormat="1" applyFont="1" applyFill="1" applyBorder="1" applyAlignment="1">
      <alignment horizontal="right"/>
    </xf>
    <xf numFmtId="44" fontId="0" fillId="0" borderId="0" xfId="2" applyFont="1"/>
    <xf numFmtId="49" fontId="3" fillId="0" borderId="1" xfId="0" applyNumberFormat="1" applyFont="1" applyFill="1" applyBorder="1" applyAlignment="1">
      <alignment horizontal="left"/>
    </xf>
    <xf numFmtId="49" fontId="3" fillId="0" borderId="3" xfId="0" applyNumberFormat="1" applyFont="1" applyBorder="1" applyAlignment="1">
      <alignment horizontal="center"/>
    </xf>
    <xf numFmtId="4" fontId="3" fillId="2" borderId="7" xfId="0" applyNumberFormat="1" applyFont="1" applyFill="1" applyBorder="1" applyAlignment="1">
      <alignment horizontal="right"/>
    </xf>
    <xf numFmtId="49" fontId="3" fillId="0" borderId="8" xfId="0" applyNumberFormat="1" applyFont="1" applyBorder="1" applyAlignment="1">
      <alignment horizontal="center"/>
    </xf>
    <xf numFmtId="49" fontId="3" fillId="0" borderId="11" xfId="0" applyNumberFormat="1" applyFont="1" applyBorder="1" applyAlignment="1">
      <alignment horizontal="center"/>
    </xf>
    <xf numFmtId="49" fontId="3" fillId="2" borderId="11" xfId="0" applyNumberFormat="1" applyFont="1" applyFill="1" applyBorder="1" applyAlignment="1">
      <alignment horizontal="center"/>
    </xf>
    <xf numFmtId="4" fontId="3" fillId="0" borderId="9" xfId="0" applyNumberFormat="1" applyFont="1" applyBorder="1" applyAlignment="1">
      <alignment horizontal="right"/>
    </xf>
    <xf numFmtId="49" fontId="3" fillId="0" borderId="13" xfId="0" applyNumberFormat="1" applyFont="1" applyBorder="1" applyAlignment="1">
      <alignment horizontal="center"/>
    </xf>
    <xf numFmtId="4" fontId="3" fillId="0" borderId="5" xfId="0" applyNumberFormat="1" applyFont="1" applyBorder="1" applyAlignment="1">
      <alignment horizontal="right"/>
    </xf>
    <xf numFmtId="49" fontId="3" fillId="0" borderId="16" xfId="0" applyNumberFormat="1" applyFont="1" applyBorder="1" applyAlignment="1">
      <alignment horizontal="left"/>
    </xf>
    <xf numFmtId="0" fontId="0" fillId="0" borderId="2" xfId="0" applyBorder="1"/>
    <xf numFmtId="49" fontId="3" fillId="0" borderId="17" xfId="0" applyNumberFormat="1" applyFont="1" applyBorder="1" applyAlignment="1">
      <alignment horizontal="center"/>
    </xf>
    <xf numFmtId="49" fontId="3" fillId="0" borderId="18" xfId="0" applyNumberFormat="1" applyFont="1" applyBorder="1" applyAlignment="1">
      <alignment horizontal="center"/>
    </xf>
    <xf numFmtId="49" fontId="3" fillId="0" borderId="19" xfId="0" applyNumberFormat="1" applyFont="1" applyBorder="1" applyAlignment="1">
      <alignment horizontal="center"/>
    </xf>
    <xf numFmtId="49" fontId="3" fillId="2" borderId="19" xfId="0" applyNumberFormat="1" applyFont="1" applyFill="1" applyBorder="1" applyAlignment="1">
      <alignment horizontal="left"/>
    </xf>
    <xf numFmtId="49" fontId="3" fillId="0" borderId="20" xfId="0" applyNumberFormat="1" applyFont="1" applyBorder="1" applyAlignment="1">
      <alignment horizontal="left"/>
    </xf>
    <xf numFmtId="49" fontId="3" fillId="0" borderId="22" xfId="0" applyNumberFormat="1" applyFont="1" applyBorder="1" applyAlignment="1">
      <alignment horizontal="left"/>
    </xf>
    <xf numFmtId="49" fontId="3" fillId="0" borderId="23" xfId="0" applyNumberFormat="1" applyFont="1" applyBorder="1" applyAlignment="1">
      <alignment horizontal="left"/>
    </xf>
    <xf numFmtId="49" fontId="3" fillId="2" borderId="23" xfId="0" applyNumberFormat="1" applyFont="1" applyFill="1" applyBorder="1" applyAlignment="1">
      <alignment horizontal="left"/>
    </xf>
    <xf numFmtId="49" fontId="3" fillId="0" borderId="24" xfId="0" applyNumberFormat="1" applyFont="1" applyBorder="1" applyAlignment="1">
      <alignment horizontal="left"/>
    </xf>
    <xf numFmtId="49" fontId="3" fillId="0" borderId="21" xfId="0" applyNumberFormat="1" applyFont="1" applyBorder="1" applyAlignment="1">
      <alignment horizontal="center"/>
    </xf>
    <xf numFmtId="49" fontId="3" fillId="0" borderId="4" xfId="0" applyNumberFormat="1" applyFont="1" applyBorder="1" applyAlignment="1">
      <alignment horizontal="center" wrapText="1"/>
    </xf>
    <xf numFmtId="44" fontId="0" fillId="2" borderId="12" xfId="2" applyFont="1" applyFill="1" applyBorder="1"/>
    <xf numFmtId="49" fontId="3" fillId="0" borderId="8" xfId="0" applyNumberFormat="1" applyFont="1" applyFill="1" applyBorder="1" applyAlignment="1">
      <alignment horizontal="center"/>
    </xf>
    <xf numFmtId="4" fontId="0" fillId="0" borderId="9" xfId="0" applyNumberFormat="1" applyFill="1" applyBorder="1"/>
    <xf numFmtId="49" fontId="3" fillId="0" borderId="18" xfId="0" applyNumberFormat="1" applyFont="1" applyFill="1" applyBorder="1" applyAlignment="1">
      <alignment horizontal="left"/>
    </xf>
    <xf numFmtId="0" fontId="0" fillId="0" borderId="22" xfId="0" applyBorder="1"/>
    <xf numFmtId="43" fontId="2" fillId="0" borderId="7" xfId="1" applyFont="1" applyBorder="1"/>
    <xf numFmtId="49" fontId="0" fillId="0" borderId="11" xfId="0" applyNumberFormat="1" applyBorder="1"/>
    <xf numFmtId="49" fontId="0" fillId="0" borderId="19" xfId="0" applyNumberFormat="1" applyBorder="1"/>
    <xf numFmtId="0" fontId="0" fillId="0" borderId="20" xfId="0" applyBorder="1"/>
    <xf numFmtId="43" fontId="0" fillId="0" borderId="0" xfId="1" applyFont="1"/>
    <xf numFmtId="49" fontId="3" fillId="0" borderId="0" xfId="0" applyNumberFormat="1" applyFont="1" applyFill="1" applyBorder="1" applyAlignment="1">
      <alignment horizontal="center" wrapText="1"/>
    </xf>
    <xf numFmtId="44" fontId="0" fillId="0" borderId="0" xfId="2" applyFont="1" applyBorder="1"/>
    <xf numFmtId="0" fontId="0" fillId="2" borderId="19" xfId="0" applyFill="1" applyBorder="1"/>
    <xf numFmtId="0" fontId="0" fillId="0" borderId="24" xfId="0" applyBorder="1"/>
    <xf numFmtId="0" fontId="0" fillId="0" borderId="13" xfId="0" applyBorder="1" applyAlignment="1">
      <alignment horizontal="center"/>
    </xf>
    <xf numFmtId="44" fontId="0" fillId="0" borderId="5" xfId="2" applyFont="1" applyBorder="1"/>
    <xf numFmtId="3" fontId="0" fillId="0" borderId="0" xfId="0" applyNumberFormat="1"/>
    <xf numFmtId="4" fontId="0" fillId="3" borderId="0" xfId="0" applyNumberFormat="1" applyFill="1"/>
    <xf numFmtId="0" fontId="7" fillId="0" borderId="0" xfId="0" applyFont="1"/>
    <xf numFmtId="0" fontId="0" fillId="0" borderId="0" xfId="0" applyFont="1"/>
    <xf numFmtId="49" fontId="3" fillId="0" borderId="16" xfId="0" applyNumberFormat="1" applyFont="1" applyBorder="1" applyAlignment="1">
      <alignment horizontal="center"/>
    </xf>
    <xf numFmtId="49" fontId="3" fillId="0" borderId="1" xfId="0" applyNumberFormat="1" applyFont="1" applyBorder="1" applyAlignment="1">
      <alignment horizontal="left"/>
    </xf>
    <xf numFmtId="49" fontId="3" fillId="0" borderId="0" xfId="0" applyNumberFormat="1" applyFont="1" applyBorder="1" applyAlignment="1">
      <alignment horizontal="left"/>
    </xf>
    <xf numFmtId="4" fontId="3" fillId="0" borderId="2" xfId="0" applyNumberFormat="1" applyFont="1" applyBorder="1" applyAlignment="1">
      <alignment horizontal="right"/>
    </xf>
    <xf numFmtId="4" fontId="3" fillId="0" borderId="0" xfId="0" applyNumberFormat="1" applyFont="1" applyBorder="1" applyAlignment="1">
      <alignment horizontal="right"/>
    </xf>
    <xf numFmtId="0" fontId="0" fillId="0" borderId="1" xfId="0" applyBorder="1"/>
    <xf numFmtId="0" fontId="0" fillId="0" borderId="0" xfId="0" applyBorder="1"/>
    <xf numFmtId="49" fontId="3" fillId="0" borderId="0" xfId="0" applyNumberFormat="1" applyFont="1" applyFill="1" applyBorder="1" applyAlignment="1">
      <alignment horizontal="left"/>
    </xf>
    <xf numFmtId="49" fontId="3" fillId="0" borderId="0" xfId="0" applyNumberFormat="1" applyFont="1" applyBorder="1" applyAlignment="1">
      <alignment horizontal="center"/>
    </xf>
    <xf numFmtId="4" fontId="0" fillId="0" borderId="0" xfId="0" applyNumberFormat="1" applyBorder="1"/>
    <xf numFmtId="4" fontId="0" fillId="0" borderId="0" xfId="0" applyNumberFormat="1" applyFill="1"/>
    <xf numFmtId="2" fontId="0" fillId="0" borderId="11" xfId="0" applyNumberFormat="1" applyBorder="1"/>
    <xf numFmtId="2" fontId="0" fillId="0" borderId="26" xfId="0" applyNumberFormat="1" applyBorder="1"/>
    <xf numFmtId="49" fontId="3" fillId="0" borderId="7" xfId="0" applyNumberFormat="1" applyFont="1" applyBorder="1" applyAlignment="1">
      <alignment horizontal="center"/>
    </xf>
    <xf numFmtId="49" fontId="3" fillId="0" borderId="7" xfId="0" applyNumberFormat="1" applyFont="1" applyFill="1" applyBorder="1" applyAlignment="1">
      <alignment horizontal="center"/>
    </xf>
    <xf numFmtId="4" fontId="0" fillId="0" borderId="7" xfId="0" applyNumberFormat="1" applyBorder="1"/>
    <xf numFmtId="4" fontId="0" fillId="0" borderId="7" xfId="0" applyNumberFormat="1" applyFont="1" applyBorder="1"/>
    <xf numFmtId="49" fontId="3" fillId="2" borderId="7" xfId="0" applyNumberFormat="1" applyFont="1" applyFill="1" applyBorder="1" applyAlignment="1">
      <alignment horizontal="center"/>
    </xf>
    <xf numFmtId="49" fontId="3" fillId="2" borderId="7" xfId="0" applyNumberFormat="1" applyFont="1" applyFill="1" applyBorder="1" applyAlignment="1">
      <alignment horizontal="left"/>
    </xf>
    <xf numFmtId="49" fontId="3" fillId="0" borderId="9" xfId="0" applyNumberFormat="1" applyFont="1" applyBorder="1" applyAlignment="1">
      <alignment horizontal="center"/>
    </xf>
    <xf numFmtId="0" fontId="0" fillId="0" borderId="11" xfId="0" applyBorder="1"/>
    <xf numFmtId="4" fontId="3" fillId="2" borderId="12" xfId="0" applyNumberFormat="1" applyFont="1" applyFill="1" applyBorder="1" applyAlignment="1">
      <alignment horizontal="right"/>
    </xf>
    <xf numFmtId="49" fontId="3" fillId="0" borderId="5" xfId="0" applyNumberFormat="1" applyFont="1" applyBorder="1" applyAlignment="1">
      <alignment horizontal="left"/>
    </xf>
    <xf numFmtId="4" fontId="3" fillId="0" borderId="6" xfId="0" applyNumberFormat="1" applyFont="1" applyBorder="1" applyAlignment="1">
      <alignment horizontal="right"/>
    </xf>
    <xf numFmtId="49" fontId="3" fillId="0" borderId="14" xfId="0" applyNumberFormat="1" applyFont="1" applyBorder="1" applyAlignment="1">
      <alignment horizontal="center"/>
    </xf>
    <xf numFmtId="49" fontId="3" fillId="0" borderId="15" xfId="0" applyNumberFormat="1" applyFont="1" applyFill="1" applyBorder="1" applyAlignment="1">
      <alignment horizontal="center"/>
    </xf>
    <xf numFmtId="4" fontId="0" fillId="0" borderId="15" xfId="0" applyNumberFormat="1" applyBorder="1"/>
    <xf numFmtId="49" fontId="3" fillId="0" borderId="29" xfId="0" applyNumberFormat="1" applyFont="1" applyBorder="1" applyAlignment="1">
      <alignment horizontal="center"/>
    </xf>
    <xf numFmtId="49" fontId="3" fillId="0" borderId="30" xfId="0" applyNumberFormat="1" applyFont="1" applyBorder="1" applyAlignment="1">
      <alignment horizontal="center"/>
    </xf>
    <xf numFmtId="49" fontId="3" fillId="0" borderId="30" xfId="0" applyNumberFormat="1" applyFont="1" applyFill="1" applyBorder="1" applyAlignment="1">
      <alignment horizontal="center" wrapText="1"/>
    </xf>
    <xf numFmtId="49" fontId="3" fillId="0" borderId="32" xfId="0" applyNumberFormat="1" applyFont="1" applyBorder="1" applyAlignment="1">
      <alignment horizontal="center" wrapText="1"/>
    </xf>
    <xf numFmtId="4" fontId="3" fillId="0" borderId="33" xfId="0" applyNumberFormat="1" applyFont="1" applyBorder="1" applyAlignment="1">
      <alignment horizontal="right"/>
    </xf>
    <xf numFmtId="4" fontId="3" fillId="0" borderId="34" xfId="0" applyNumberFormat="1" applyFont="1" applyBorder="1" applyAlignment="1">
      <alignment horizontal="right"/>
    </xf>
    <xf numFmtId="4" fontId="3" fillId="0" borderId="34" xfId="0" applyNumberFormat="1" applyFont="1" applyFill="1" applyBorder="1" applyAlignment="1">
      <alignment horizontal="right"/>
    </xf>
    <xf numFmtId="4" fontId="3" fillId="2" borderId="34" xfId="0" applyNumberFormat="1" applyFont="1" applyFill="1" applyBorder="1" applyAlignment="1">
      <alignment horizontal="right"/>
    </xf>
    <xf numFmtId="4" fontId="3" fillId="0" borderId="35" xfId="0" applyNumberFormat="1" applyFont="1" applyBorder="1" applyAlignment="1">
      <alignment horizontal="right"/>
    </xf>
    <xf numFmtId="49" fontId="3" fillId="0" borderId="31" xfId="0" applyNumberFormat="1" applyFont="1" applyBorder="1" applyAlignment="1">
      <alignment horizontal="center"/>
    </xf>
    <xf numFmtId="49" fontId="3" fillId="0" borderId="28" xfId="0" applyNumberFormat="1" applyFont="1" applyBorder="1" applyAlignment="1">
      <alignment horizontal="left"/>
    </xf>
    <xf numFmtId="49" fontId="3" fillId="0" borderId="12" xfId="0" applyNumberFormat="1" applyFont="1" applyBorder="1" applyAlignment="1">
      <alignment horizontal="left"/>
    </xf>
    <xf numFmtId="49" fontId="3" fillId="0" borderId="12" xfId="0" applyNumberFormat="1" applyFont="1" applyFill="1" applyBorder="1" applyAlignment="1">
      <alignment horizontal="left"/>
    </xf>
    <xf numFmtId="49" fontId="3" fillId="2" borderId="12" xfId="0" applyNumberFormat="1" applyFont="1" applyFill="1" applyBorder="1" applyAlignment="1">
      <alignment horizontal="left"/>
    </xf>
    <xf numFmtId="49" fontId="3" fillId="0" borderId="6" xfId="0" applyNumberFormat="1" applyFont="1" applyBorder="1" applyAlignment="1">
      <alignment horizontal="left"/>
    </xf>
    <xf numFmtId="49" fontId="3" fillId="0" borderId="36" xfId="0" applyNumberFormat="1" applyFont="1" applyFill="1" applyBorder="1" applyAlignment="1">
      <alignment horizontal="center" wrapText="1"/>
    </xf>
    <xf numFmtId="4" fontId="0" fillId="0" borderId="37" xfId="0" applyNumberFormat="1" applyBorder="1"/>
    <xf numFmtId="4" fontId="0" fillId="0" borderId="19" xfId="0" applyNumberFormat="1" applyBorder="1"/>
    <xf numFmtId="4" fontId="0" fillId="0" borderId="19" xfId="0" applyNumberFormat="1" applyFont="1" applyBorder="1"/>
    <xf numFmtId="4" fontId="3" fillId="2" borderId="19" xfId="0" applyNumberFormat="1" applyFont="1" applyFill="1" applyBorder="1" applyAlignment="1">
      <alignment horizontal="right"/>
    </xf>
    <xf numFmtId="4" fontId="3" fillId="0" borderId="20" xfId="0" applyNumberFormat="1" applyFont="1" applyBorder="1" applyAlignment="1">
      <alignment horizontal="right"/>
    </xf>
    <xf numFmtId="49" fontId="3" fillId="0" borderId="27" xfId="0" applyNumberFormat="1" applyFont="1" applyFill="1" applyBorder="1" applyAlignment="1">
      <alignment horizontal="center" wrapText="1"/>
    </xf>
    <xf numFmtId="43" fontId="0" fillId="0" borderId="38" xfId="1" applyFont="1" applyFill="1" applyBorder="1"/>
    <xf numFmtId="43" fontId="0" fillId="0" borderId="23" xfId="1" applyFont="1" applyFill="1" applyBorder="1"/>
    <xf numFmtId="43" fontId="0" fillId="0" borderId="23" xfId="1" applyFont="1" applyBorder="1"/>
    <xf numFmtId="4" fontId="3" fillId="2" borderId="23" xfId="0" applyNumberFormat="1" applyFont="1" applyFill="1" applyBorder="1" applyAlignment="1">
      <alignment horizontal="right"/>
    </xf>
    <xf numFmtId="4" fontId="3" fillId="0" borderId="24" xfId="0" applyNumberFormat="1" applyFont="1" applyBorder="1" applyAlignment="1">
      <alignment horizontal="right"/>
    </xf>
    <xf numFmtId="49" fontId="3" fillId="0" borderId="9" xfId="0" applyNumberFormat="1" applyFont="1" applyBorder="1" applyAlignment="1">
      <alignment horizontal="left"/>
    </xf>
    <xf numFmtId="4" fontId="3" fillId="0" borderId="10" xfId="0" applyNumberFormat="1" applyFont="1" applyBorder="1" applyAlignment="1">
      <alignment horizontal="right"/>
    </xf>
    <xf numFmtId="49" fontId="3" fillId="2" borderId="13" xfId="0" applyNumberFormat="1" applyFont="1" applyFill="1" applyBorder="1" applyAlignment="1">
      <alignment horizontal="center"/>
    </xf>
    <xf numFmtId="49" fontId="3" fillId="2" borderId="5" xfId="0" applyNumberFormat="1" applyFont="1" applyFill="1" applyBorder="1" applyAlignment="1">
      <alignment horizontal="left"/>
    </xf>
    <xf numFmtId="4" fontId="3" fillId="2" borderId="5" xfId="0" applyNumberFormat="1" applyFont="1" applyFill="1" applyBorder="1" applyAlignment="1">
      <alignment horizontal="right"/>
    </xf>
    <xf numFmtId="4" fontId="3" fillId="2" borderId="6" xfId="0" applyNumberFormat="1" applyFont="1" applyFill="1" applyBorder="1" applyAlignment="1">
      <alignment horizontal="right"/>
    </xf>
    <xf numFmtId="4" fontId="3" fillId="0" borderId="39" xfId="0" applyNumberFormat="1" applyFont="1" applyBorder="1" applyAlignment="1">
      <alignment horizontal="right"/>
    </xf>
    <xf numFmtId="4" fontId="3" fillId="2" borderId="35" xfId="0" applyNumberFormat="1" applyFont="1" applyFill="1" applyBorder="1" applyAlignment="1">
      <alignment horizontal="right"/>
    </xf>
    <xf numFmtId="49" fontId="3" fillId="0" borderId="10" xfId="0" applyNumberFormat="1" applyFont="1" applyBorder="1" applyAlignment="1">
      <alignment horizontal="left"/>
    </xf>
    <xf numFmtId="49" fontId="3" fillId="2" borderId="6" xfId="0" applyNumberFormat="1" applyFont="1" applyFill="1" applyBorder="1" applyAlignment="1">
      <alignment horizontal="left"/>
    </xf>
    <xf numFmtId="4" fontId="3" fillId="0" borderId="18" xfId="0" applyNumberFormat="1" applyFont="1" applyBorder="1" applyAlignment="1">
      <alignment horizontal="right"/>
    </xf>
    <xf numFmtId="4" fontId="3" fillId="2" borderId="20" xfId="0" applyNumberFormat="1" applyFont="1" applyFill="1" applyBorder="1" applyAlignment="1">
      <alignment horizontal="right"/>
    </xf>
    <xf numFmtId="4" fontId="3" fillId="0" borderId="22" xfId="0" applyNumberFormat="1" applyFont="1" applyBorder="1" applyAlignment="1">
      <alignment horizontal="right"/>
    </xf>
    <xf numFmtId="4" fontId="3" fillId="2" borderId="24" xfId="0" applyNumberFormat="1" applyFont="1" applyFill="1" applyBorder="1" applyAlignment="1">
      <alignment horizontal="right"/>
    </xf>
    <xf numFmtId="4" fontId="0" fillId="0" borderId="22" xfId="0" applyNumberFormat="1" applyBorder="1"/>
    <xf numFmtId="4" fontId="0" fillId="0" borderId="9" xfId="0" applyNumberFormat="1" applyBorder="1"/>
    <xf numFmtId="4" fontId="0" fillId="0" borderId="18" xfId="0" applyNumberFormat="1" applyBorder="1"/>
    <xf numFmtId="4" fontId="0" fillId="0" borderId="10" xfId="0" applyNumberFormat="1" applyBorder="1"/>
    <xf numFmtId="4" fontId="0" fillId="0" borderId="23" xfId="0" applyNumberFormat="1" applyBorder="1"/>
    <xf numFmtId="4" fontId="0" fillId="0" borderId="12" xfId="0" applyNumberFormat="1" applyBorder="1"/>
    <xf numFmtId="49" fontId="3" fillId="0" borderId="18" xfId="0" applyNumberFormat="1" applyFont="1" applyBorder="1" applyAlignment="1">
      <alignment horizontal="left"/>
    </xf>
    <xf numFmtId="49" fontId="3" fillId="0" borderId="19" xfId="0" applyNumberFormat="1" applyFont="1" applyBorder="1" applyAlignment="1">
      <alignment horizontal="left"/>
    </xf>
    <xf numFmtId="4" fontId="0" fillId="0" borderId="40" xfId="0" applyNumberFormat="1" applyBorder="1"/>
    <xf numFmtId="4" fontId="0" fillId="0" borderId="41" xfId="0" applyNumberFormat="1" applyBorder="1"/>
    <xf numFmtId="4" fontId="3" fillId="2" borderId="41" xfId="0" applyNumberFormat="1" applyFont="1" applyFill="1" applyBorder="1" applyAlignment="1">
      <alignment horizontal="right"/>
    </xf>
    <xf numFmtId="4" fontId="3" fillId="0" borderId="42" xfId="0" applyNumberFormat="1" applyFont="1" applyBorder="1" applyAlignment="1">
      <alignment horizontal="right"/>
    </xf>
    <xf numFmtId="4" fontId="3" fillId="0" borderId="8" xfId="0" applyNumberFormat="1" applyFont="1" applyBorder="1" applyAlignment="1">
      <alignment horizontal="right"/>
    </xf>
    <xf numFmtId="4" fontId="3" fillId="0" borderId="11" xfId="0" applyNumberFormat="1" applyFont="1" applyBorder="1" applyAlignment="1">
      <alignment horizontal="right"/>
    </xf>
    <xf numFmtId="4" fontId="3" fillId="2" borderId="11" xfId="0" applyNumberFormat="1" applyFont="1" applyFill="1" applyBorder="1" applyAlignment="1">
      <alignment horizontal="right"/>
    </xf>
    <xf numFmtId="4" fontId="3" fillId="0" borderId="13" xfId="0" applyNumberFormat="1" applyFont="1" applyBorder="1" applyAlignment="1">
      <alignment horizontal="right"/>
    </xf>
    <xf numFmtId="49" fontId="3" fillId="0" borderId="8" xfId="0" applyNumberFormat="1" applyFont="1" applyBorder="1" applyAlignment="1">
      <alignment horizontal="left"/>
    </xf>
    <xf numFmtId="0" fontId="0" fillId="0" borderId="9" xfId="0" applyBorder="1"/>
    <xf numFmtId="49" fontId="3" fillId="2" borderId="13" xfId="0" applyNumberFormat="1" applyFont="1" applyFill="1" applyBorder="1" applyAlignment="1">
      <alignment horizontal="left"/>
    </xf>
    <xf numFmtId="0" fontId="0" fillId="2" borderId="5" xfId="0" applyFill="1" applyBorder="1"/>
    <xf numFmtId="4" fontId="0" fillId="2" borderId="5" xfId="0" applyNumberFormat="1" applyFill="1" applyBorder="1"/>
    <xf numFmtId="4" fontId="0" fillId="2" borderId="6" xfId="0" applyNumberFormat="1" applyFill="1" applyBorder="1"/>
    <xf numFmtId="0" fontId="0" fillId="2" borderId="20" xfId="0" applyFill="1" applyBorder="1"/>
    <xf numFmtId="4" fontId="0" fillId="2" borderId="42" xfId="0" applyNumberFormat="1" applyFill="1" applyBorder="1"/>
    <xf numFmtId="0" fontId="0" fillId="0" borderId="8" xfId="0" applyBorder="1"/>
    <xf numFmtId="4" fontId="0" fillId="2" borderId="13" xfId="0" applyNumberFormat="1" applyFill="1" applyBorder="1"/>
    <xf numFmtId="0" fontId="0" fillId="0" borderId="18" xfId="0" applyBorder="1"/>
    <xf numFmtId="49" fontId="3" fillId="2" borderId="20" xfId="0" applyNumberFormat="1" applyFont="1" applyFill="1" applyBorder="1" applyAlignment="1">
      <alignment horizontal="left"/>
    </xf>
    <xf numFmtId="4" fontId="3" fillId="0" borderId="40" xfId="0" applyNumberFormat="1" applyFont="1" applyBorder="1" applyAlignment="1">
      <alignment horizontal="right"/>
    </xf>
    <xf numFmtId="4" fontId="3" fillId="2" borderId="42" xfId="0" applyNumberFormat="1" applyFont="1" applyFill="1" applyBorder="1" applyAlignment="1">
      <alignment horizontal="right"/>
    </xf>
    <xf numFmtId="4" fontId="3" fillId="2" borderId="13" xfId="0" applyNumberFormat="1" applyFont="1" applyFill="1" applyBorder="1" applyAlignment="1">
      <alignment horizontal="right"/>
    </xf>
    <xf numFmtId="4" fontId="4" fillId="0" borderId="31" xfId="0" applyNumberFormat="1" applyFont="1" applyBorder="1" applyAlignment="1">
      <alignment horizontal="right"/>
    </xf>
    <xf numFmtId="4" fontId="4" fillId="0" borderId="27" xfId="0" applyNumberFormat="1" applyFont="1" applyBorder="1" applyAlignment="1">
      <alignment horizontal="right"/>
    </xf>
    <xf numFmtId="44" fontId="0" fillId="0" borderId="43" xfId="2" applyFont="1" applyBorder="1"/>
    <xf numFmtId="44" fontId="0" fillId="0" borderId="44" xfId="2" applyFont="1" applyBorder="1"/>
    <xf numFmtId="44" fontId="0" fillId="0" borderId="45" xfId="2" applyFont="1" applyBorder="1"/>
    <xf numFmtId="49" fontId="3" fillId="2" borderId="24" xfId="0" applyNumberFormat="1" applyFont="1" applyFill="1" applyBorder="1" applyAlignment="1">
      <alignment horizontal="left"/>
    </xf>
    <xf numFmtId="49" fontId="3" fillId="0" borderId="46" xfId="0" applyNumberFormat="1" applyFont="1" applyBorder="1" applyAlignment="1">
      <alignment horizontal="center"/>
    </xf>
    <xf numFmtId="49" fontId="3" fillId="0" borderId="47" xfId="0" applyNumberFormat="1" applyFont="1" applyBorder="1" applyAlignment="1">
      <alignment horizontal="left"/>
    </xf>
    <xf numFmtId="49" fontId="3" fillId="0" borderId="48" xfId="0" applyNumberFormat="1" applyFont="1" applyBorder="1" applyAlignment="1">
      <alignment horizontal="left"/>
    </xf>
    <xf numFmtId="49" fontId="3" fillId="0" borderId="43" xfId="0" applyNumberFormat="1" applyFont="1" applyFill="1" applyBorder="1" applyAlignment="1">
      <alignment horizontal="center" wrapText="1"/>
    </xf>
    <xf numFmtId="49" fontId="3" fillId="0" borderId="44" xfId="0" applyNumberFormat="1" applyFont="1" applyFill="1" applyBorder="1" applyAlignment="1">
      <alignment horizontal="center" wrapText="1"/>
    </xf>
    <xf numFmtId="0" fontId="0" fillId="0" borderId="49" xfId="0" applyBorder="1"/>
    <xf numFmtId="44" fontId="0" fillId="2" borderId="42" xfId="2" applyFont="1" applyFill="1" applyBorder="1"/>
    <xf numFmtId="44" fontId="0" fillId="0" borderId="50" xfId="2" applyFont="1" applyBorder="1"/>
    <xf numFmtId="4" fontId="0" fillId="0" borderId="46" xfId="0" applyNumberFormat="1" applyBorder="1"/>
    <xf numFmtId="44" fontId="0" fillId="2" borderId="41" xfId="2" applyFont="1" applyFill="1" applyBorder="1"/>
    <xf numFmtId="44" fontId="0" fillId="0" borderId="42" xfId="2" applyFont="1" applyBorder="1"/>
    <xf numFmtId="4" fontId="0" fillId="2" borderId="11" xfId="0" applyNumberFormat="1" applyFill="1" applyBorder="1"/>
    <xf numFmtId="4" fontId="0" fillId="0" borderId="13" xfId="0" applyNumberFormat="1" applyBorder="1"/>
    <xf numFmtId="44" fontId="0" fillId="2" borderId="23" xfId="2" applyFont="1" applyFill="1" applyBorder="1"/>
    <xf numFmtId="4" fontId="3" fillId="0" borderId="49" xfId="0" applyNumberFormat="1" applyFont="1" applyFill="1" applyBorder="1" applyAlignment="1">
      <alignment horizontal="right"/>
    </xf>
    <xf numFmtId="4" fontId="0" fillId="0" borderId="42" xfId="0" applyNumberFormat="1" applyBorder="1"/>
    <xf numFmtId="44" fontId="0" fillId="2" borderId="19" xfId="2" applyFont="1" applyFill="1" applyBorder="1"/>
    <xf numFmtId="44" fontId="0" fillId="0" borderId="20" xfId="2" applyFont="1" applyBorder="1"/>
    <xf numFmtId="44" fontId="0" fillId="0" borderId="21" xfId="2" applyFont="1" applyBorder="1"/>
    <xf numFmtId="44" fontId="0" fillId="0" borderId="25" xfId="2" applyFont="1" applyBorder="1"/>
    <xf numFmtId="44" fontId="0" fillId="0" borderId="24" xfId="2" applyFont="1" applyBorder="1"/>
    <xf numFmtId="44" fontId="0" fillId="0" borderId="20" xfId="0" applyNumberFormat="1" applyBorder="1"/>
    <xf numFmtId="44" fontId="0" fillId="0" borderId="24" xfId="0" applyNumberFormat="1" applyBorder="1"/>
    <xf numFmtId="0" fontId="0" fillId="0" borderId="53" xfId="0" applyBorder="1"/>
    <xf numFmtId="0" fontId="0" fillId="0" borderId="43" xfId="0" applyBorder="1"/>
    <xf numFmtId="49" fontId="3" fillId="0" borderId="5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center"/>
    </xf>
    <xf numFmtId="49" fontId="3" fillId="2" borderId="54" xfId="0" applyNumberFormat="1" applyFont="1" applyFill="1" applyBorder="1" applyAlignment="1">
      <alignment horizontal="center"/>
    </xf>
    <xf numFmtId="49" fontId="3" fillId="2" borderId="55" xfId="0" applyNumberFormat="1" applyFont="1" applyFill="1" applyBorder="1" applyAlignment="1">
      <alignment horizontal="left"/>
    </xf>
    <xf numFmtId="4" fontId="0" fillId="2" borderId="50" xfId="0" applyNumberFormat="1" applyFill="1" applyBorder="1"/>
    <xf numFmtId="49" fontId="3" fillId="2" borderId="56" xfId="0" applyNumberFormat="1" applyFont="1" applyFill="1" applyBorder="1" applyAlignment="1">
      <alignment horizontal="center"/>
    </xf>
    <xf numFmtId="49" fontId="3" fillId="2" borderId="57" xfId="0" applyNumberFormat="1" applyFont="1" applyFill="1" applyBorder="1" applyAlignment="1">
      <alignment horizontal="left"/>
    </xf>
    <xf numFmtId="4" fontId="0" fillId="2" borderId="57" xfId="0" applyNumberFormat="1" applyFill="1" applyBorder="1"/>
    <xf numFmtId="44" fontId="0" fillId="2" borderId="57" xfId="2" applyFont="1" applyFill="1" applyBorder="1"/>
    <xf numFmtId="44" fontId="0" fillId="2" borderId="27" xfId="2" applyFont="1" applyFill="1" applyBorder="1"/>
    <xf numFmtId="43" fontId="2" fillId="0" borderId="60" xfId="1" applyFont="1" applyBorder="1"/>
    <xf numFmtId="2" fontId="0" fillId="0" borderId="7" xfId="0" applyNumberFormat="1" applyBorder="1"/>
    <xf numFmtId="43" fontId="2" fillId="0" borderId="12" xfId="1" applyFont="1" applyBorder="1"/>
    <xf numFmtId="2" fontId="0" fillId="0" borderId="12" xfId="0" applyNumberFormat="1" applyBorder="1"/>
    <xf numFmtId="49" fontId="0" fillId="0" borderId="11" xfId="0" applyNumberFormat="1" applyFont="1" applyBorder="1"/>
    <xf numFmtId="2" fontId="0" fillId="0" borderId="11" xfId="0" applyNumberFormat="1" applyFont="1" applyBorder="1"/>
    <xf numFmtId="4" fontId="0" fillId="0" borderId="12" xfId="0" applyNumberFormat="1" applyFont="1" applyBorder="1"/>
    <xf numFmtId="2" fontId="0" fillId="0" borderId="7" xfId="0" applyNumberFormat="1" applyFont="1" applyBorder="1"/>
    <xf numFmtId="2" fontId="0" fillId="0" borderId="12" xfId="0" applyNumberFormat="1" applyFont="1" applyBorder="1"/>
    <xf numFmtId="49" fontId="0" fillId="0" borderId="14" xfId="0" applyNumberFormat="1" applyFont="1" applyBorder="1"/>
    <xf numFmtId="43" fontId="2" fillId="0" borderId="15" xfId="1" applyFont="1" applyBorder="1"/>
    <xf numFmtId="43" fontId="2" fillId="0" borderId="28" xfId="1" applyFont="1" applyBorder="1"/>
    <xf numFmtId="2" fontId="0" fillId="0" borderId="19" xfId="0" applyNumberFormat="1" applyFont="1" applyBorder="1"/>
    <xf numFmtId="43" fontId="2" fillId="0" borderId="38" xfId="1" applyFont="1" applyBorder="1"/>
    <xf numFmtId="4" fontId="0" fillId="0" borderId="23" xfId="0" applyNumberFormat="1" applyFont="1" applyBorder="1"/>
    <xf numFmtId="43" fontId="2" fillId="0" borderId="23" xfId="1" applyFont="1" applyBorder="1"/>
    <xf numFmtId="2" fontId="0" fillId="0" borderId="23" xfId="0" applyNumberFormat="1" applyFont="1" applyBorder="1"/>
    <xf numFmtId="49" fontId="0" fillId="0" borderId="26" xfId="0" applyNumberFormat="1" applyFont="1" applyBorder="1"/>
    <xf numFmtId="43" fontId="2" fillId="0" borderId="61" xfId="1" applyFont="1" applyBorder="1"/>
    <xf numFmtId="0" fontId="6" fillId="0" borderId="29" xfId="0" applyFont="1" applyBorder="1"/>
    <xf numFmtId="43" fontId="6" fillId="0" borderId="30" xfId="0" applyNumberFormat="1" applyFont="1" applyBorder="1"/>
    <xf numFmtId="43" fontId="6" fillId="0" borderId="27" xfId="0" applyNumberFormat="1" applyFont="1" applyBorder="1"/>
    <xf numFmtId="43" fontId="2" fillId="0" borderId="62" xfId="1" applyFont="1" applyBorder="1"/>
    <xf numFmtId="43" fontId="6" fillId="0" borderId="31" xfId="0" applyNumberFormat="1" applyFont="1" applyBorder="1"/>
    <xf numFmtId="49" fontId="0" fillId="0" borderId="37" xfId="0" applyNumberFormat="1" applyFont="1" applyBorder="1"/>
    <xf numFmtId="49" fontId="0" fillId="0" borderId="19" xfId="0" applyNumberFormat="1" applyFont="1" applyBorder="1"/>
    <xf numFmtId="49" fontId="0" fillId="0" borderId="59" xfId="0" applyNumberFormat="1" applyFont="1" applyBorder="1"/>
    <xf numFmtId="0" fontId="6" fillId="0" borderId="36" xfId="0" applyFont="1" applyBorder="1"/>
    <xf numFmtId="43" fontId="2" fillId="0" borderId="14" xfId="1" applyFont="1" applyBorder="1"/>
    <xf numFmtId="4" fontId="0" fillId="0" borderId="11" xfId="0" applyNumberFormat="1" applyFont="1" applyBorder="1"/>
    <xf numFmtId="43" fontId="2" fillId="0" borderId="11" xfId="1" applyFont="1" applyBorder="1"/>
    <xf numFmtId="43" fontId="2" fillId="0" borderId="26" xfId="1" applyFont="1" applyBorder="1"/>
    <xf numFmtId="43" fontId="6" fillId="0" borderId="29" xfId="0" applyNumberFormat="1" applyFont="1" applyBorder="1"/>
    <xf numFmtId="49" fontId="0" fillId="0" borderId="14" xfId="0" applyNumberFormat="1" applyBorder="1"/>
    <xf numFmtId="49" fontId="4" fillId="0" borderId="29" xfId="0" applyNumberFormat="1" applyFont="1" applyBorder="1" applyAlignment="1">
      <alignment horizontal="left"/>
    </xf>
    <xf numFmtId="49" fontId="4" fillId="0" borderId="30" xfId="0" applyNumberFormat="1" applyFont="1" applyFill="1" applyBorder="1" applyAlignment="1">
      <alignment horizontal="center" wrapText="1"/>
    </xf>
    <xf numFmtId="49" fontId="4" fillId="0" borderId="36" xfId="0" applyNumberFormat="1" applyFont="1" applyBorder="1" applyAlignment="1">
      <alignment horizontal="left"/>
    </xf>
    <xf numFmtId="49" fontId="0" fillId="0" borderId="37" xfId="0" applyNumberFormat="1" applyBorder="1"/>
    <xf numFmtId="2" fontId="0" fillId="0" borderId="19" xfId="0" applyNumberFormat="1" applyBorder="1"/>
    <xf numFmtId="43" fontId="2" fillId="0" borderId="63" xfId="1" applyFont="1" applyBorder="1"/>
    <xf numFmtId="43" fontId="2" fillId="0" borderId="41" xfId="1" applyFont="1" applyBorder="1"/>
    <xf numFmtId="2" fontId="0" fillId="0" borderId="41" xfId="0" applyNumberFormat="1" applyBorder="1"/>
    <xf numFmtId="49" fontId="4" fillId="0" borderId="29" xfId="0" applyNumberFormat="1" applyFont="1" applyBorder="1" applyAlignment="1">
      <alignment horizontal="center" wrapText="1"/>
    </xf>
    <xf numFmtId="49" fontId="4" fillId="0" borderId="31" xfId="0" applyNumberFormat="1" applyFont="1" applyFill="1" applyBorder="1" applyAlignment="1">
      <alignment horizontal="center" wrapText="1"/>
    </xf>
    <xf numFmtId="49" fontId="4" fillId="0" borderId="27" xfId="0" applyNumberFormat="1" applyFont="1" applyFill="1" applyBorder="1" applyAlignment="1">
      <alignment horizontal="center" wrapText="1"/>
    </xf>
    <xf numFmtId="2" fontId="0" fillId="0" borderId="59" xfId="0" applyNumberFormat="1" applyBorder="1"/>
    <xf numFmtId="2" fontId="0" fillId="0" borderId="60" xfId="0" applyNumberFormat="1" applyBorder="1"/>
    <xf numFmtId="2" fontId="0" fillId="0" borderId="62" xfId="0" applyNumberFormat="1" applyBorder="1"/>
    <xf numFmtId="2" fontId="0" fillId="0" borderId="64" xfId="0" applyNumberFormat="1" applyBorder="1"/>
    <xf numFmtId="49" fontId="0" fillId="0" borderId="29" xfId="0" applyNumberFormat="1" applyBorder="1"/>
    <xf numFmtId="49" fontId="6" fillId="0" borderId="36" xfId="0" applyNumberFormat="1" applyFont="1" applyBorder="1"/>
    <xf numFmtId="43" fontId="6" fillId="0" borderId="58" xfId="0" applyNumberFormat="1" applyFont="1" applyBorder="1"/>
    <xf numFmtId="49" fontId="3" fillId="0" borderId="65" xfId="0" applyNumberFormat="1" applyFont="1" applyBorder="1" applyAlignment="1">
      <alignment horizontal="left"/>
    </xf>
    <xf numFmtId="49" fontId="3" fillId="0" borderId="66" xfId="0" applyNumberFormat="1" applyFont="1" applyBorder="1" applyAlignment="1">
      <alignment horizontal="left"/>
    </xf>
    <xf numFmtId="49" fontId="3" fillId="2" borderId="66" xfId="0" applyNumberFormat="1" applyFont="1" applyFill="1" applyBorder="1" applyAlignment="1">
      <alignment horizontal="left"/>
    </xf>
    <xf numFmtId="49" fontId="3" fillId="0" borderId="67" xfId="0" applyNumberFormat="1" applyFont="1" applyBorder="1" applyAlignment="1">
      <alignment horizontal="left"/>
    </xf>
    <xf numFmtId="49" fontId="3" fillId="0" borderId="10" xfId="0" applyNumberFormat="1" applyFont="1" applyBorder="1" applyAlignment="1">
      <alignment horizontal="center"/>
    </xf>
    <xf numFmtId="49" fontId="3" fillId="0" borderId="12" xfId="0" applyNumberFormat="1" applyFont="1" applyBorder="1" applyAlignment="1">
      <alignment horizontal="center"/>
    </xf>
    <xf numFmtId="0" fontId="6" fillId="0" borderId="56" xfId="0" applyFont="1" applyBorder="1"/>
    <xf numFmtId="0" fontId="6" fillId="0" borderId="53" xfId="0" applyFont="1" applyBorder="1"/>
    <xf numFmtId="0" fontId="0" fillId="0" borderId="44" xfId="0" applyBorder="1"/>
    <xf numFmtId="49" fontId="4" fillId="0" borderId="0" xfId="0" applyNumberFormat="1" applyFont="1" applyBorder="1" applyAlignment="1">
      <alignment horizontal="left"/>
    </xf>
    <xf numFmtId="0" fontId="0" fillId="0" borderId="0" xfId="0" applyAlignment="1"/>
    <xf numFmtId="49" fontId="3" fillId="0" borderId="29" xfId="0" applyNumberFormat="1" applyFont="1" applyBorder="1" applyAlignment="1">
      <alignment horizontal="left"/>
    </xf>
    <xf numFmtId="0" fontId="0" fillId="0" borderId="30" xfId="0" applyBorder="1" applyAlignment="1">
      <alignment horizontal="left"/>
    </xf>
    <xf numFmtId="0" fontId="0" fillId="0" borderId="36" xfId="0" applyBorder="1" applyAlignment="1">
      <alignment horizontal="left"/>
    </xf>
    <xf numFmtId="0" fontId="8" fillId="0" borderId="0" xfId="0" applyFont="1"/>
    <xf numFmtId="0" fontId="9" fillId="0" borderId="0" xfId="0" applyFont="1"/>
    <xf numFmtId="0" fontId="6" fillId="0" borderId="31" xfId="0" applyFont="1" applyBorder="1"/>
    <xf numFmtId="0" fontId="0" fillId="0" borderId="53" xfId="0" applyBorder="1" applyAlignment="1">
      <alignment horizontal="center" wrapText="1"/>
    </xf>
    <xf numFmtId="0" fontId="0" fillId="0" borderId="44" xfId="0" applyBorder="1" applyAlignment="1">
      <alignment horizontal="center" wrapText="1"/>
    </xf>
    <xf numFmtId="0" fontId="6" fillId="0" borderId="8" xfId="0" applyFont="1" applyBorder="1"/>
    <xf numFmtId="44" fontId="0" fillId="0" borderId="10" xfId="2" applyFont="1" applyBorder="1"/>
    <xf numFmtId="0" fontId="0" fillId="0" borderId="0" xfId="0" applyAlignment="1">
      <alignment horizontal="center" wrapText="1"/>
    </xf>
    <xf numFmtId="0" fontId="0" fillId="0" borderId="45" xfId="0" applyBorder="1" applyAlignment="1">
      <alignment horizontal="center" wrapText="1"/>
    </xf>
    <xf numFmtId="44" fontId="0" fillId="0" borderId="19" xfId="2" applyFont="1" applyBorder="1"/>
    <xf numFmtId="0" fontId="0" fillId="0" borderId="49" xfId="0" applyBorder="1" applyAlignment="1">
      <alignment horizontal="center" wrapText="1"/>
    </xf>
    <xf numFmtId="0" fontId="0" fillId="0" borderId="26" xfId="0" applyBorder="1"/>
    <xf numFmtId="44" fontId="0" fillId="0" borderId="59" xfId="2" applyFont="1" applyBorder="1"/>
    <xf numFmtId="44" fontId="6" fillId="0" borderId="36" xfId="2" applyFont="1" applyBorder="1"/>
    <xf numFmtId="0" fontId="6" fillId="0" borderId="11" xfId="0" applyFont="1" applyBorder="1"/>
    <xf numFmtId="44" fontId="0" fillId="0" borderId="12" xfId="2" applyFont="1" applyBorder="1"/>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0" fillId="0" borderId="55" xfId="0" applyBorder="1" applyAlignment="1">
      <alignment horizontal="center" wrapText="1"/>
    </xf>
    <xf numFmtId="0" fontId="0" fillId="0" borderId="50" xfId="0" applyBorder="1" applyAlignment="1">
      <alignment horizontal="center" wrapText="1"/>
    </xf>
    <xf numFmtId="44" fontId="0" fillId="0" borderId="18" xfId="2" applyFont="1" applyBorder="1"/>
    <xf numFmtId="0" fontId="6" fillId="0" borderId="8" xfId="0" applyFont="1" applyBorder="1" applyAlignment="1">
      <alignment horizontal="left"/>
    </xf>
    <xf numFmtId="0" fontId="6" fillId="0" borderId="10" xfId="0" applyFont="1" applyBorder="1" applyAlignment="1">
      <alignment horizontal="left"/>
    </xf>
    <xf numFmtId="0" fontId="0" fillId="0" borderId="53" xfId="0" applyBorder="1" applyAlignment="1">
      <alignment horizontal="center" vertical="center" wrapText="1"/>
    </xf>
    <xf numFmtId="0" fontId="0" fillId="0" borderId="44" xfId="0" applyBorder="1" applyAlignment="1">
      <alignment horizontal="center" vertical="center" wrapText="1"/>
    </xf>
    <xf numFmtId="44" fontId="0" fillId="0" borderId="13" xfId="0" applyNumberFormat="1" applyBorder="1"/>
    <xf numFmtId="44" fontId="0" fillId="0" borderId="6" xfId="0" applyNumberFormat="1" applyBorder="1"/>
    <xf numFmtId="0" fontId="0" fillId="0" borderId="49" xfId="0" applyBorder="1" applyAlignment="1">
      <alignment horizontal="center" vertical="center" wrapText="1"/>
    </xf>
    <xf numFmtId="0" fontId="0" fillId="0" borderId="45" xfId="0" applyBorder="1" applyAlignment="1">
      <alignment horizontal="center" vertical="center" wrapText="1"/>
    </xf>
    <xf numFmtId="0" fontId="0" fillId="0" borderId="29" xfId="0" applyBorder="1"/>
    <xf numFmtId="44" fontId="2" fillId="0" borderId="31" xfId="2" applyFont="1" applyBorder="1"/>
    <xf numFmtId="44" fontId="0" fillId="0" borderId="45" xfId="0" applyNumberFormat="1" applyBorder="1"/>
    <xf numFmtId="0" fontId="6" fillId="0" borderId="54" xfId="0" applyFont="1" applyBorder="1" applyAlignment="1">
      <alignment horizontal="left"/>
    </xf>
    <xf numFmtId="0" fontId="6" fillId="0" borderId="50" xfId="0" applyFont="1" applyBorder="1" applyAlignment="1">
      <alignment horizontal="left"/>
    </xf>
    <xf numFmtId="44" fontId="6" fillId="0" borderId="56" xfId="0" applyNumberFormat="1" applyFont="1" applyBorder="1" applyAlignment="1">
      <alignment horizontal="right"/>
    </xf>
    <xf numFmtId="44" fontId="6" fillId="0" borderId="58" xfId="0" applyNumberFormat="1" applyFont="1" applyBorder="1" applyAlignment="1">
      <alignment horizontal="right"/>
    </xf>
    <xf numFmtId="0" fontId="6" fillId="0" borderId="56" xfId="0" applyFont="1" applyBorder="1" applyAlignment="1">
      <alignment horizontal="left"/>
    </xf>
    <xf numFmtId="0" fontId="6" fillId="0" borderId="32" xfId="0" applyFont="1" applyBorder="1" applyAlignment="1">
      <alignment horizontal="left"/>
    </xf>
    <xf numFmtId="0" fontId="6" fillId="0" borderId="4" xfId="0" applyFont="1" applyBorder="1" applyAlignment="1">
      <alignment horizontal="center"/>
    </xf>
    <xf numFmtId="0" fontId="6" fillId="0" borderId="4" xfId="0" applyFont="1" applyBorder="1"/>
    <xf numFmtId="0" fontId="0" fillId="0" borderId="68" xfId="0" applyBorder="1"/>
    <xf numFmtId="44" fontId="0" fillId="0" borderId="9" xfId="2" applyFont="1" applyBorder="1"/>
    <xf numFmtId="0" fontId="0" fillId="0" borderId="10" xfId="0" applyBorder="1"/>
    <xf numFmtId="0" fontId="0" fillId="0" borderId="7" xfId="0" applyBorder="1"/>
    <xf numFmtId="44" fontId="0" fillId="0" borderId="7" xfId="2" applyFont="1" applyBorder="1"/>
    <xf numFmtId="0" fontId="0" fillId="0" borderId="12" xfId="0" applyBorder="1"/>
    <xf numFmtId="44" fontId="0" fillId="0" borderId="7" xfId="2" applyFont="1" applyBorder="1" applyAlignment="1">
      <alignment horizontal="center" vertical="center"/>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xf numFmtId="0" fontId="0" fillId="0" borderId="5" xfId="0" applyBorder="1"/>
    <xf numFmtId="44" fontId="0" fillId="0" borderId="5" xfId="2"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44" fontId="6" fillId="0" borderId="69" xfId="2" applyFont="1" applyBorder="1"/>
    <xf numFmtId="0" fontId="0" fillId="0" borderId="36" xfId="0" applyBorder="1" applyAlignment="1">
      <alignment horizontal="center" wrapText="1"/>
    </xf>
    <xf numFmtId="0" fontId="0" fillId="0" borderId="58" xfId="0" applyBorder="1" applyAlignment="1">
      <alignment horizontal="center" wrapText="1"/>
    </xf>
    <xf numFmtId="44" fontId="0" fillId="0" borderId="0" xfId="2" applyFont="1" applyAlignment="1">
      <alignment horizontal="center" vertical="center"/>
    </xf>
    <xf numFmtId="0" fontId="0" fillId="0" borderId="0" xfId="0" applyAlignment="1">
      <alignment horizontal="center" wrapText="1"/>
    </xf>
    <xf numFmtId="0" fontId="0" fillId="0" borderId="51" xfId="0" applyBorder="1" applyAlignment="1">
      <alignment horizontal="left"/>
    </xf>
    <xf numFmtId="0" fontId="0" fillId="0" borderId="34" xfId="0" applyBorder="1" applyAlignment="1">
      <alignment horizontal="left"/>
    </xf>
    <xf numFmtId="0" fontId="0" fillId="0" borderId="6" xfId="0" applyBorder="1"/>
    <xf numFmtId="44" fontId="6" fillId="0" borderId="30" xfId="2" applyFont="1" applyBorder="1"/>
    <xf numFmtId="0" fontId="0" fillId="0" borderId="36" xfId="0" applyBorder="1" applyAlignment="1">
      <alignment horizontal="center"/>
    </xf>
    <xf numFmtId="0" fontId="0" fillId="0" borderId="58" xfId="0" applyBorder="1" applyAlignment="1">
      <alignment horizontal="center"/>
    </xf>
    <xf numFmtId="0" fontId="6" fillId="0" borderId="0" xfId="0" applyFont="1" applyAlignment="1">
      <alignment horizontal="left"/>
    </xf>
    <xf numFmtId="44" fontId="6" fillId="0" borderId="0" xfId="2" applyFont="1" applyBorder="1"/>
    <xf numFmtId="0" fontId="0" fillId="0" borderId="30" xfId="0" applyBorder="1"/>
    <xf numFmtId="0" fontId="0" fillId="0" borderId="31" xfId="0" applyBorder="1"/>
    <xf numFmtId="0" fontId="6" fillId="0" borderId="57" xfId="0" applyFont="1" applyBorder="1" applyAlignment="1">
      <alignment horizontal="left"/>
    </xf>
    <xf numFmtId="0" fontId="6" fillId="0" borderId="58" xfId="0" applyFont="1" applyBorder="1" applyAlignment="1">
      <alignment horizontal="left"/>
    </xf>
    <xf numFmtId="0" fontId="0" fillId="0" borderId="70" xfId="0" applyBorder="1" applyAlignment="1">
      <alignment horizontal="left"/>
    </xf>
    <xf numFmtId="0" fontId="0" fillId="0" borderId="71" xfId="0" applyBorder="1" applyAlignment="1">
      <alignment horizontal="left"/>
    </xf>
    <xf numFmtId="0" fontId="0" fillId="0" borderId="63" xfId="0" applyBorder="1" applyAlignment="1">
      <alignment horizontal="left"/>
    </xf>
    <xf numFmtId="0" fontId="0" fillId="0" borderId="49" xfId="0" applyBorder="1" applyAlignment="1">
      <alignment horizontal="left" wrapText="1"/>
    </xf>
    <xf numFmtId="0" fontId="0" fillId="0" borderId="0" xfId="0" applyAlignment="1">
      <alignment horizontal="left" wrapText="1"/>
    </xf>
    <xf numFmtId="0" fontId="0" fillId="0" borderId="45" xfId="0" applyBorder="1" applyAlignment="1">
      <alignment horizontal="left" wrapText="1"/>
    </xf>
    <xf numFmtId="0" fontId="0" fillId="0" borderId="66" xfId="0" applyBorder="1" applyAlignment="1">
      <alignment horizontal="left"/>
    </xf>
    <xf numFmtId="0" fontId="0" fillId="0" borderId="41" xfId="0" applyBorder="1" applyAlignment="1">
      <alignment horizontal="left"/>
    </xf>
    <xf numFmtId="0" fontId="0" fillId="0" borderId="70" xfId="0" applyBorder="1" applyAlignment="1">
      <alignment horizontal="left" wrapText="1"/>
    </xf>
    <xf numFmtId="0" fontId="0" fillId="0" borderId="71" xfId="0" applyBorder="1" applyAlignment="1">
      <alignment horizontal="left" wrapText="1"/>
    </xf>
    <xf numFmtId="0" fontId="0" fillId="0" borderId="63" xfId="0" applyBorder="1" applyAlignment="1">
      <alignment horizontal="left"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64"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63" xfId="0" applyBorder="1" applyAlignment="1">
      <alignment horizontal="left" vertical="center" wrapText="1"/>
    </xf>
    <xf numFmtId="0" fontId="0" fillId="0" borderId="52" xfId="0" applyBorder="1" applyAlignment="1">
      <alignment horizontal="left"/>
    </xf>
    <xf numFmtId="0" fontId="0" fillId="0" borderId="67" xfId="0" applyBorder="1" applyAlignment="1">
      <alignment horizontal="left"/>
    </xf>
    <xf numFmtId="0" fontId="0" fillId="0" borderId="42" xfId="0" applyBorder="1" applyAlignment="1">
      <alignment horizontal="left"/>
    </xf>
    <xf numFmtId="0" fontId="0" fillId="0" borderId="19" xfId="0" applyBorder="1"/>
    <xf numFmtId="0" fontId="0" fillId="0" borderId="39" xfId="0" applyBorder="1"/>
    <xf numFmtId="0" fontId="0" fillId="0" borderId="34" xfId="0" applyBorder="1"/>
    <xf numFmtId="44" fontId="0" fillId="2" borderId="34" xfId="2" applyFont="1" applyFill="1" applyBorder="1"/>
    <xf numFmtId="4" fontId="0" fillId="0" borderId="35" xfId="0" applyNumberFormat="1" applyBorder="1"/>
    <xf numFmtId="49" fontId="3" fillId="0" borderId="22" xfId="0" applyNumberFormat="1" applyFont="1" applyFill="1" applyBorder="1" applyAlignment="1">
      <alignment horizontal="left"/>
    </xf>
    <xf numFmtId="49" fontId="3" fillId="0" borderId="23" xfId="0" applyNumberFormat="1" applyFont="1" applyFill="1" applyBorder="1" applyAlignment="1">
      <alignment horizontal="left"/>
    </xf>
    <xf numFmtId="44" fontId="0" fillId="2" borderId="20" xfId="2" applyFont="1" applyFill="1" applyBorder="1"/>
    <xf numFmtId="44" fontId="0" fillId="0" borderId="47" xfId="2" applyFont="1" applyBorder="1"/>
    <xf numFmtId="49" fontId="3" fillId="0" borderId="21" xfId="0" applyNumberFormat="1" applyFont="1" applyFill="1" applyBorder="1" applyAlignment="1">
      <alignment horizontal="center" wrapText="1"/>
    </xf>
    <xf numFmtId="44" fontId="0" fillId="2" borderId="24" xfId="2" applyFont="1" applyFill="1" applyBorder="1"/>
    <xf numFmtId="44" fontId="0" fillId="0" borderId="48" xfId="2" applyFont="1" applyBorder="1"/>
    <xf numFmtId="4" fontId="0" fillId="0" borderId="20" xfId="0" applyNumberFormat="1" applyBorder="1"/>
    <xf numFmtId="4" fontId="0" fillId="0" borderId="24" xfId="0" applyNumberFormat="1" applyBorder="1"/>
    <xf numFmtId="44" fontId="0" fillId="0" borderId="40" xfId="2" applyFont="1" applyBorder="1"/>
    <xf numFmtId="44" fontId="0" fillId="0" borderId="41" xfId="2" applyFont="1" applyBorder="1"/>
    <xf numFmtId="44" fontId="0" fillId="0" borderId="22" xfId="2" applyFont="1" applyBorder="1"/>
    <xf numFmtId="44" fontId="0" fillId="0" borderId="23" xfId="2" applyFont="1" applyBorder="1"/>
    <xf numFmtId="4" fontId="0" fillId="2" borderId="48" xfId="0" applyNumberFormat="1" applyFill="1" applyBorder="1"/>
    <xf numFmtId="44" fontId="0" fillId="0" borderId="57" xfId="2" applyFont="1" applyBorder="1"/>
    <xf numFmtId="44" fontId="0" fillId="0" borderId="58" xfId="2" applyFont="1" applyBorder="1"/>
    <xf numFmtId="49" fontId="3" fillId="0" borderId="56" xfId="0" applyNumberFormat="1" applyFont="1" applyBorder="1" applyAlignment="1">
      <alignment horizontal="left"/>
    </xf>
    <xf numFmtId="0" fontId="0" fillId="0" borderId="57" xfId="0" applyBorder="1" applyAlignment="1">
      <alignment horizontal="left"/>
    </xf>
    <xf numFmtId="4" fontId="0" fillId="0" borderId="53" xfId="0" applyNumberFormat="1" applyBorder="1"/>
    <xf numFmtId="4" fontId="0" fillId="0" borderId="49" xfId="0" applyNumberFormat="1" applyBorder="1"/>
    <xf numFmtId="4" fontId="0" fillId="2" borderId="54" xfId="0" applyNumberFormat="1" applyFill="1" applyBorder="1"/>
    <xf numFmtId="44" fontId="0" fillId="0" borderId="56" xfId="2" applyFont="1" applyBorder="1"/>
    <xf numFmtId="44" fontId="0" fillId="0" borderId="27" xfId="2" applyFont="1" applyBorder="1"/>
  </cellXfs>
  <cellStyles count="3">
    <cellStyle name="Čárka" xfId="1" builtinId="3"/>
    <cellStyle name="Měna" xfId="2"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2"/>
  <sheetViews>
    <sheetView topLeftCell="A70" zoomScaleNormal="100" workbookViewId="0">
      <selection activeCell="C92" sqref="C92"/>
    </sheetView>
  </sheetViews>
  <sheetFormatPr defaultRowHeight="14.4" x14ac:dyDescent="0.3"/>
  <cols>
    <col min="1" max="1" width="8.33203125" bestFit="1" customWidth="1"/>
    <col min="2" max="2" width="7.88671875" bestFit="1" customWidth="1"/>
    <col min="3" max="3" width="54.88671875" bestFit="1" customWidth="1"/>
    <col min="4" max="5" width="12.44140625" bestFit="1" customWidth="1"/>
    <col min="6" max="6" width="12.44140625" customWidth="1"/>
    <col min="7" max="7" width="14" bestFit="1" customWidth="1"/>
    <col min="8" max="8" width="12.44140625" bestFit="1" customWidth="1"/>
    <col min="18" max="18" width="18.5546875" bestFit="1" customWidth="1"/>
  </cols>
  <sheetData>
    <row r="1" spans="1:21" ht="15" thickBot="1" x14ac:dyDescent="0.35">
      <c r="A1" s="249" t="s">
        <v>0</v>
      </c>
      <c r="B1" s="250"/>
      <c r="C1" s="250"/>
      <c r="D1" s="250"/>
    </row>
    <row r="2" spans="1:21" ht="43.8" thickBot="1" x14ac:dyDescent="0.35">
      <c r="A2" s="74" t="s">
        <v>2</v>
      </c>
      <c r="B2" s="75" t="s">
        <v>3</v>
      </c>
      <c r="C2" s="83" t="s">
        <v>4</v>
      </c>
      <c r="D2" s="77" t="s">
        <v>274</v>
      </c>
      <c r="E2" s="76" t="s">
        <v>275</v>
      </c>
      <c r="F2" s="89" t="s">
        <v>276</v>
      </c>
      <c r="G2" s="95" t="s">
        <v>277</v>
      </c>
      <c r="H2" s="37" t="s">
        <v>280</v>
      </c>
    </row>
    <row r="3" spans="1:21" x14ac:dyDescent="0.3">
      <c r="A3" s="71" t="s">
        <v>5</v>
      </c>
      <c r="B3" s="72" t="s">
        <v>6</v>
      </c>
      <c r="C3" s="84" t="s">
        <v>7</v>
      </c>
      <c r="D3" s="78">
        <v>3944175.26</v>
      </c>
      <c r="E3" s="73">
        <v>5000000</v>
      </c>
      <c r="F3" s="90">
        <v>3624134.62</v>
      </c>
      <c r="G3" s="96">
        <v>2400000</v>
      </c>
      <c r="H3" s="44">
        <f>2258202+161906</f>
        <v>2420108</v>
      </c>
      <c r="I3" t="s">
        <v>334</v>
      </c>
      <c r="R3" s="43"/>
      <c r="S3" s="43"/>
    </row>
    <row r="4" spans="1:21" x14ac:dyDescent="0.3">
      <c r="A4" s="9" t="s">
        <v>5</v>
      </c>
      <c r="B4" s="61" t="s">
        <v>8</v>
      </c>
      <c r="C4" s="85" t="s">
        <v>9</v>
      </c>
      <c r="D4" s="79">
        <v>79399.77</v>
      </c>
      <c r="E4" s="62">
        <v>90000</v>
      </c>
      <c r="F4" s="91">
        <v>34102.46</v>
      </c>
      <c r="G4" s="97">
        <v>70000</v>
      </c>
      <c r="H4" s="44">
        <v>70384</v>
      </c>
      <c r="I4" t="s">
        <v>334</v>
      </c>
      <c r="R4" s="43"/>
    </row>
    <row r="5" spans="1:21" x14ac:dyDescent="0.3">
      <c r="A5" s="9" t="s">
        <v>5</v>
      </c>
      <c r="B5" s="61" t="s">
        <v>10</v>
      </c>
      <c r="C5" s="85" t="s">
        <v>11</v>
      </c>
      <c r="D5" s="79">
        <v>318106.09999999998</v>
      </c>
      <c r="E5" s="62">
        <v>350000</v>
      </c>
      <c r="F5" s="91">
        <v>357095.98</v>
      </c>
      <c r="G5" s="97">
        <v>420000</v>
      </c>
      <c r="H5" s="44">
        <v>439900</v>
      </c>
      <c r="I5" t="s">
        <v>334</v>
      </c>
      <c r="R5" s="43"/>
      <c r="T5" s="43"/>
    </row>
    <row r="6" spans="1:21" x14ac:dyDescent="0.3">
      <c r="A6" s="9" t="s">
        <v>5</v>
      </c>
      <c r="B6" s="61" t="s">
        <v>12</v>
      </c>
      <c r="C6" s="85" t="s">
        <v>13</v>
      </c>
      <c r="D6" s="79">
        <v>2901393.95</v>
      </c>
      <c r="E6" s="62">
        <v>3265950</v>
      </c>
      <c r="F6" s="91">
        <v>2527958.92</v>
      </c>
      <c r="G6" s="97">
        <v>2300000</v>
      </c>
      <c r="H6" s="44">
        <v>2463440</v>
      </c>
      <c r="I6" t="s">
        <v>334</v>
      </c>
      <c r="R6" s="43"/>
    </row>
    <row r="7" spans="1:21" x14ac:dyDescent="0.3">
      <c r="A7" s="9" t="s">
        <v>5</v>
      </c>
      <c r="B7" s="61" t="s">
        <v>14</v>
      </c>
      <c r="C7" s="85" t="s">
        <v>15</v>
      </c>
      <c r="D7" s="79">
        <v>266000</v>
      </c>
      <c r="E7" s="62">
        <v>399000</v>
      </c>
      <c r="F7" s="91">
        <v>329650</v>
      </c>
      <c r="G7" s="97">
        <v>200000</v>
      </c>
      <c r="H7" s="57"/>
      <c r="R7" s="43"/>
    </row>
    <row r="8" spans="1:21" x14ac:dyDescent="0.3">
      <c r="A8" s="9" t="s">
        <v>5</v>
      </c>
      <c r="B8" s="61" t="s">
        <v>16</v>
      </c>
      <c r="C8" s="85" t="s">
        <v>17</v>
      </c>
      <c r="D8" s="79">
        <v>6850161.4199999999</v>
      </c>
      <c r="E8" s="62">
        <v>8500000</v>
      </c>
      <c r="F8" s="91">
        <v>7013280.2800000003</v>
      </c>
      <c r="G8" s="97">
        <v>9300000</v>
      </c>
      <c r="H8" s="44">
        <v>9422658</v>
      </c>
      <c r="I8" t="s">
        <v>334</v>
      </c>
      <c r="K8" t="s">
        <v>335</v>
      </c>
      <c r="R8" s="43"/>
      <c r="S8" s="43"/>
      <c r="T8" s="43"/>
      <c r="U8" s="43"/>
    </row>
    <row r="9" spans="1:21" x14ac:dyDescent="0.3">
      <c r="A9" s="9" t="s">
        <v>5</v>
      </c>
      <c r="B9" s="61" t="s">
        <v>18</v>
      </c>
      <c r="C9" s="85" t="s">
        <v>19</v>
      </c>
      <c r="D9" s="79">
        <v>532913</v>
      </c>
      <c r="E9" s="62">
        <v>576850</v>
      </c>
      <c r="F9" s="91">
        <v>576843</v>
      </c>
      <c r="G9" s="97">
        <v>700000</v>
      </c>
      <c r="H9" t="s">
        <v>291</v>
      </c>
      <c r="R9" s="43"/>
      <c r="S9" s="43"/>
      <c r="T9" s="43"/>
      <c r="U9" s="43"/>
    </row>
    <row r="10" spans="1:21" x14ac:dyDescent="0.3">
      <c r="A10" s="9" t="s">
        <v>5</v>
      </c>
      <c r="B10" s="61" t="s">
        <v>20</v>
      </c>
      <c r="C10" s="85" t="s">
        <v>21</v>
      </c>
      <c r="D10" s="79">
        <v>19654</v>
      </c>
      <c r="E10" s="62">
        <v>34517</v>
      </c>
      <c r="F10" s="91">
        <v>34517</v>
      </c>
      <c r="G10" s="98">
        <v>35000</v>
      </c>
      <c r="H10" t="s">
        <v>300</v>
      </c>
      <c r="R10" s="43"/>
      <c r="S10" s="43"/>
      <c r="T10" s="43"/>
      <c r="U10" s="43"/>
    </row>
    <row r="11" spans="1:21" x14ac:dyDescent="0.3">
      <c r="A11" s="67"/>
      <c r="B11" s="61" t="s">
        <v>284</v>
      </c>
      <c r="C11" s="85" t="s">
        <v>285</v>
      </c>
      <c r="D11" s="80">
        <v>0</v>
      </c>
      <c r="E11" s="62">
        <v>4000</v>
      </c>
      <c r="F11" s="91">
        <v>1682</v>
      </c>
      <c r="G11" s="98">
        <v>4000</v>
      </c>
      <c r="H11" t="s">
        <v>300</v>
      </c>
    </row>
    <row r="12" spans="1:21" x14ac:dyDescent="0.3">
      <c r="A12" s="9" t="s">
        <v>5</v>
      </c>
      <c r="B12" s="61" t="s">
        <v>22</v>
      </c>
      <c r="C12" s="85" t="s">
        <v>23</v>
      </c>
      <c r="D12" s="79">
        <v>140</v>
      </c>
      <c r="E12" s="62">
        <v>5683</v>
      </c>
      <c r="F12" s="91">
        <v>0</v>
      </c>
      <c r="G12" s="98">
        <v>3000</v>
      </c>
    </row>
    <row r="13" spans="1:21" x14ac:dyDescent="0.3">
      <c r="A13" s="9" t="s">
        <v>5</v>
      </c>
      <c r="B13" s="61" t="s">
        <v>24</v>
      </c>
      <c r="C13" s="85" t="s">
        <v>25</v>
      </c>
      <c r="D13" s="79">
        <v>1784</v>
      </c>
      <c r="E13" s="63">
        <v>0</v>
      </c>
      <c r="F13" s="92">
        <v>0</v>
      </c>
      <c r="G13" s="98">
        <v>1500</v>
      </c>
      <c r="H13" s="46"/>
      <c r="I13" s="45"/>
    </row>
    <row r="14" spans="1:21" x14ac:dyDescent="0.3">
      <c r="A14" s="9" t="s">
        <v>5</v>
      </c>
      <c r="B14" s="61" t="s">
        <v>26</v>
      </c>
      <c r="C14" s="85" t="s">
        <v>27</v>
      </c>
      <c r="D14" s="79">
        <v>17178</v>
      </c>
      <c r="E14" s="62">
        <v>20000</v>
      </c>
      <c r="F14" s="91">
        <v>16076.58</v>
      </c>
      <c r="G14" s="98">
        <v>20000</v>
      </c>
      <c r="H14" s="46" t="s">
        <v>300</v>
      </c>
    </row>
    <row r="15" spans="1:21" x14ac:dyDescent="0.3">
      <c r="A15" s="9" t="s">
        <v>5</v>
      </c>
      <c r="B15" s="61" t="s">
        <v>28</v>
      </c>
      <c r="C15" s="85" t="s">
        <v>29</v>
      </c>
      <c r="D15" s="79">
        <v>101820.83</v>
      </c>
      <c r="E15" s="62">
        <v>150000</v>
      </c>
      <c r="F15" s="91">
        <v>90079.08</v>
      </c>
      <c r="G15" s="98">
        <v>100000</v>
      </c>
      <c r="H15" s="46" t="s">
        <v>300</v>
      </c>
      <c r="R15" s="43"/>
      <c r="S15" s="43"/>
      <c r="T15" s="43"/>
      <c r="U15" s="43"/>
    </row>
    <row r="16" spans="1:21" x14ac:dyDescent="0.3">
      <c r="A16" s="9" t="s">
        <v>5</v>
      </c>
      <c r="B16" s="61" t="s">
        <v>30</v>
      </c>
      <c r="C16" s="85" t="s">
        <v>31</v>
      </c>
      <c r="D16" s="79">
        <v>976501.57</v>
      </c>
      <c r="E16" s="62">
        <v>1271192</v>
      </c>
      <c r="F16" s="91">
        <v>949493.95</v>
      </c>
      <c r="G16" s="98">
        <v>949493</v>
      </c>
      <c r="H16" s="46" t="s">
        <v>300</v>
      </c>
    </row>
    <row r="17" spans="1:8" x14ac:dyDescent="0.3">
      <c r="A17" s="9" t="s">
        <v>5</v>
      </c>
      <c r="B17" s="61" t="s">
        <v>32</v>
      </c>
      <c r="C17" s="85" t="s">
        <v>33</v>
      </c>
      <c r="D17" s="79">
        <v>29000</v>
      </c>
      <c r="E17" s="62">
        <v>1539750</v>
      </c>
      <c r="F17" s="92">
        <v>1539750</v>
      </c>
      <c r="G17" s="98">
        <v>0</v>
      </c>
      <c r="H17" t="s">
        <v>298</v>
      </c>
    </row>
    <row r="18" spans="1:8" x14ac:dyDescent="0.3">
      <c r="A18" s="9" t="s">
        <v>5</v>
      </c>
      <c r="B18" s="61" t="s">
        <v>34</v>
      </c>
      <c r="C18" s="85" t="s">
        <v>35</v>
      </c>
      <c r="D18" s="79">
        <v>164420</v>
      </c>
      <c r="E18" s="62">
        <v>204300</v>
      </c>
      <c r="F18" s="92">
        <v>170250</v>
      </c>
      <c r="G18" s="98">
        <v>204300</v>
      </c>
      <c r="H18" t="s">
        <v>250</v>
      </c>
    </row>
    <row r="19" spans="1:8" x14ac:dyDescent="0.3">
      <c r="A19" s="9" t="s">
        <v>5</v>
      </c>
      <c r="B19" s="60" t="s">
        <v>36</v>
      </c>
      <c r="C19" s="85" t="s">
        <v>37</v>
      </c>
      <c r="D19" s="79">
        <v>453550</v>
      </c>
      <c r="E19" s="62">
        <v>0</v>
      </c>
      <c r="F19" s="92">
        <v>0</v>
      </c>
      <c r="G19" s="98">
        <v>0</v>
      </c>
      <c r="H19" t="s">
        <v>251</v>
      </c>
    </row>
    <row r="20" spans="1:8" x14ac:dyDescent="0.3">
      <c r="A20" s="9" t="s">
        <v>5</v>
      </c>
      <c r="B20" s="60" t="s">
        <v>38</v>
      </c>
      <c r="C20" s="85" t="s">
        <v>39</v>
      </c>
      <c r="D20" s="79">
        <v>36000</v>
      </c>
      <c r="E20" s="62">
        <v>1548000</v>
      </c>
      <c r="F20" s="92">
        <v>36000</v>
      </c>
      <c r="G20" s="98">
        <v>36000</v>
      </c>
      <c r="H20" t="s">
        <v>252</v>
      </c>
    </row>
    <row r="21" spans="1:8" x14ac:dyDescent="0.3">
      <c r="A21" s="9" t="s">
        <v>5</v>
      </c>
      <c r="B21" s="60" t="s">
        <v>40</v>
      </c>
      <c r="C21" s="85" t="s">
        <v>41</v>
      </c>
      <c r="D21" s="79">
        <v>0</v>
      </c>
      <c r="E21" s="62">
        <v>0</v>
      </c>
      <c r="F21" s="92">
        <v>0</v>
      </c>
      <c r="G21" s="98">
        <v>0</v>
      </c>
      <c r="H21" t="s">
        <v>258</v>
      </c>
    </row>
    <row r="22" spans="1:8" x14ac:dyDescent="0.3">
      <c r="A22" s="9" t="s">
        <v>5</v>
      </c>
      <c r="B22" s="60" t="s">
        <v>42</v>
      </c>
      <c r="C22" s="85" t="s">
        <v>43</v>
      </c>
      <c r="D22" s="80">
        <v>0</v>
      </c>
      <c r="E22" s="62">
        <v>0</v>
      </c>
      <c r="F22" s="92">
        <v>9550058.9199999999</v>
      </c>
      <c r="G22" s="98">
        <f>5000000+3573615+2425299.93</f>
        <v>10998914.93</v>
      </c>
      <c r="H22" t="s">
        <v>366</v>
      </c>
    </row>
    <row r="23" spans="1:8" x14ac:dyDescent="0.3">
      <c r="A23" s="9" t="s">
        <v>299</v>
      </c>
      <c r="B23" s="60">
        <v>4221</v>
      </c>
      <c r="C23" s="86" t="s">
        <v>286</v>
      </c>
      <c r="D23" s="79">
        <v>450000</v>
      </c>
      <c r="E23" s="62">
        <v>14281631.810000001</v>
      </c>
      <c r="F23" s="91">
        <v>1200500</v>
      </c>
      <c r="G23" s="98">
        <v>0</v>
      </c>
      <c r="H23" s="1"/>
    </row>
    <row r="24" spans="1:8" x14ac:dyDescent="0.3">
      <c r="A24" s="9" t="s">
        <v>5</v>
      </c>
      <c r="B24" s="60" t="s">
        <v>44</v>
      </c>
      <c r="C24" s="85" t="s">
        <v>45</v>
      </c>
      <c r="D24" s="79">
        <v>1578250</v>
      </c>
      <c r="E24" s="62">
        <v>0</v>
      </c>
      <c r="F24" s="91">
        <v>0</v>
      </c>
      <c r="G24" s="98">
        <v>1196733</v>
      </c>
      <c r="H24" s="1" t="s">
        <v>367</v>
      </c>
    </row>
    <row r="25" spans="1:8" x14ac:dyDescent="0.3">
      <c r="A25" s="10" t="s">
        <v>5</v>
      </c>
      <c r="B25" s="65" t="s">
        <v>46</v>
      </c>
      <c r="C25" s="87" t="s">
        <v>1</v>
      </c>
      <c r="D25" s="81">
        <f>SUM(D3:D24)</f>
        <v>18720447.899999999</v>
      </c>
      <c r="E25" s="7">
        <f>SUM(E3:E24)</f>
        <v>37240873.810000002</v>
      </c>
      <c r="F25" s="93">
        <f>SUM(F3:F23)</f>
        <v>28051472.789999999</v>
      </c>
      <c r="G25" s="99">
        <f>SUM(G3:G24)</f>
        <v>28938940.93</v>
      </c>
    </row>
    <row r="26" spans="1:8" ht="15" thickBot="1" x14ac:dyDescent="0.35">
      <c r="A26" s="12" t="s">
        <v>47</v>
      </c>
      <c r="B26" s="69" t="s">
        <v>48</v>
      </c>
      <c r="C26" s="88" t="s">
        <v>1</v>
      </c>
      <c r="D26" s="82">
        <f t="shared" ref="D26:G26" si="0">D25</f>
        <v>18720447.899999999</v>
      </c>
      <c r="E26" s="13">
        <f t="shared" si="0"/>
        <v>37240873.810000002</v>
      </c>
      <c r="F26" s="94">
        <f t="shared" si="0"/>
        <v>28051472.789999999</v>
      </c>
      <c r="G26" s="100">
        <f t="shared" si="0"/>
        <v>28938940.93</v>
      </c>
    </row>
    <row r="27" spans="1:8" ht="15" thickBot="1" x14ac:dyDescent="0.35">
      <c r="A27" s="47"/>
      <c r="B27" s="48"/>
      <c r="C27" s="49"/>
      <c r="D27" s="50"/>
      <c r="E27" s="51"/>
      <c r="F27" s="51"/>
      <c r="G27" s="51"/>
    </row>
    <row r="28" spans="1:8" x14ac:dyDescent="0.3">
      <c r="A28" s="8" t="s">
        <v>311</v>
      </c>
      <c r="B28" s="101" t="s">
        <v>312</v>
      </c>
      <c r="C28" s="109" t="s">
        <v>313</v>
      </c>
      <c r="D28" s="107">
        <v>0</v>
      </c>
      <c r="E28" s="11">
        <v>108808</v>
      </c>
      <c r="F28" s="111">
        <v>108808</v>
      </c>
      <c r="G28" s="113">
        <v>0</v>
      </c>
    </row>
    <row r="29" spans="1:8" ht="15" thickBot="1" x14ac:dyDescent="0.35">
      <c r="A29" s="103" t="s">
        <v>311</v>
      </c>
      <c r="B29" s="104" t="s">
        <v>48</v>
      </c>
      <c r="C29" s="110" t="s">
        <v>314</v>
      </c>
      <c r="D29" s="108">
        <f t="shared" ref="D29:F29" si="1">D28</f>
        <v>0</v>
      </c>
      <c r="E29" s="105">
        <f t="shared" si="1"/>
        <v>108808</v>
      </c>
      <c r="F29" s="112">
        <f t="shared" si="1"/>
        <v>108808</v>
      </c>
      <c r="G29" s="114">
        <f>G28</f>
        <v>0</v>
      </c>
    </row>
    <row r="30" spans="1:8" ht="15" thickBot="1" x14ac:dyDescent="0.35">
      <c r="A30" s="14" t="s">
        <v>1</v>
      </c>
      <c r="B30" s="15"/>
      <c r="C30" s="15"/>
      <c r="D30" s="15"/>
      <c r="E30" s="1"/>
      <c r="F30" s="1"/>
      <c r="G30" s="1"/>
    </row>
    <row r="31" spans="1:8" x14ac:dyDescent="0.3">
      <c r="A31" s="8" t="s">
        <v>49</v>
      </c>
      <c r="B31" s="66" t="s">
        <v>50</v>
      </c>
      <c r="C31" s="109" t="s">
        <v>51</v>
      </c>
      <c r="D31" s="107">
        <v>0</v>
      </c>
      <c r="E31" s="116">
        <v>50000</v>
      </c>
      <c r="F31" s="117">
        <v>0</v>
      </c>
      <c r="G31" s="115">
        <v>50000</v>
      </c>
      <c r="H31" t="s">
        <v>292</v>
      </c>
    </row>
    <row r="32" spans="1:8" x14ac:dyDescent="0.3">
      <c r="A32" s="10" t="s">
        <v>49</v>
      </c>
      <c r="B32" s="65" t="s">
        <v>46</v>
      </c>
      <c r="C32" s="87" t="s">
        <v>52</v>
      </c>
      <c r="D32" s="81">
        <f t="shared" ref="D32:D33" si="2">D31</f>
        <v>0</v>
      </c>
      <c r="E32" s="7">
        <f t="shared" ref="E32:G32" si="3">E31</f>
        <v>50000</v>
      </c>
      <c r="F32" s="93">
        <f t="shared" si="3"/>
        <v>0</v>
      </c>
      <c r="G32" s="99">
        <f t="shared" si="3"/>
        <v>50000</v>
      </c>
    </row>
    <row r="33" spans="1:8" ht="15" thickBot="1" x14ac:dyDescent="0.35">
      <c r="A33" s="12" t="s">
        <v>53</v>
      </c>
      <c r="B33" s="69" t="s">
        <v>48</v>
      </c>
      <c r="C33" s="88" t="s">
        <v>52</v>
      </c>
      <c r="D33" s="82">
        <f t="shared" si="2"/>
        <v>0</v>
      </c>
      <c r="E33" s="13">
        <f t="shared" ref="E33:G33" si="4">E32</f>
        <v>50000</v>
      </c>
      <c r="F33" s="94">
        <f t="shared" si="4"/>
        <v>0</v>
      </c>
      <c r="G33" s="100">
        <f t="shared" si="4"/>
        <v>50000</v>
      </c>
    </row>
    <row r="34" spans="1:8" ht="15" thickBot="1" x14ac:dyDescent="0.35">
      <c r="A34" s="14" t="s">
        <v>1</v>
      </c>
      <c r="B34" s="15"/>
      <c r="C34" s="15"/>
      <c r="D34" s="15"/>
      <c r="E34" s="1"/>
      <c r="F34" s="1"/>
      <c r="G34" s="1"/>
    </row>
    <row r="35" spans="1:8" x14ac:dyDescent="0.3">
      <c r="A35" s="8" t="s">
        <v>54</v>
      </c>
      <c r="B35" s="66" t="s">
        <v>50</v>
      </c>
      <c r="C35" s="109" t="s">
        <v>51</v>
      </c>
      <c r="D35" s="107">
        <v>0</v>
      </c>
      <c r="E35" s="116">
        <v>50000</v>
      </c>
      <c r="F35" s="117">
        <v>0</v>
      </c>
      <c r="G35" s="115">
        <v>50000</v>
      </c>
      <c r="H35" t="s">
        <v>293</v>
      </c>
    </row>
    <row r="36" spans="1:8" x14ac:dyDescent="0.3">
      <c r="A36" s="10" t="s">
        <v>54</v>
      </c>
      <c r="B36" s="65" t="s">
        <v>46</v>
      </c>
      <c r="C36" s="87" t="s">
        <v>55</v>
      </c>
      <c r="D36" s="81">
        <f t="shared" ref="D36:G36" si="5">D35</f>
        <v>0</v>
      </c>
      <c r="E36" s="7">
        <f t="shared" si="5"/>
        <v>50000</v>
      </c>
      <c r="F36" s="93">
        <f t="shared" si="5"/>
        <v>0</v>
      </c>
      <c r="G36" s="99">
        <f t="shared" si="5"/>
        <v>50000</v>
      </c>
    </row>
    <row r="37" spans="1:8" ht="15" thickBot="1" x14ac:dyDescent="0.35">
      <c r="A37" s="12" t="s">
        <v>56</v>
      </c>
      <c r="B37" s="69" t="s">
        <v>48</v>
      </c>
      <c r="C37" s="88" t="s">
        <v>57</v>
      </c>
      <c r="D37" s="82">
        <f t="shared" ref="D37:G37" si="6">D36</f>
        <v>0</v>
      </c>
      <c r="E37" s="13">
        <f t="shared" si="6"/>
        <v>50000</v>
      </c>
      <c r="F37" s="94">
        <f t="shared" si="6"/>
        <v>0</v>
      </c>
      <c r="G37" s="100">
        <f t="shared" si="6"/>
        <v>50000</v>
      </c>
    </row>
    <row r="38" spans="1:8" ht="15" thickBot="1" x14ac:dyDescent="0.35">
      <c r="A38" s="14" t="s">
        <v>1</v>
      </c>
      <c r="B38" s="15"/>
      <c r="C38" s="15"/>
      <c r="D38" s="15"/>
      <c r="E38" s="1"/>
      <c r="F38" s="1"/>
      <c r="G38" s="1"/>
    </row>
    <row r="39" spans="1:8" x14ac:dyDescent="0.3">
      <c r="A39" s="8" t="s">
        <v>58</v>
      </c>
      <c r="B39" s="66" t="s">
        <v>59</v>
      </c>
      <c r="C39" s="109" t="s">
        <v>60</v>
      </c>
      <c r="D39" s="107">
        <v>10000</v>
      </c>
      <c r="E39" s="116">
        <v>10000</v>
      </c>
      <c r="F39" s="117">
        <v>10000</v>
      </c>
      <c r="G39" s="115">
        <v>10000</v>
      </c>
      <c r="H39" t="s">
        <v>253</v>
      </c>
    </row>
    <row r="40" spans="1:8" x14ac:dyDescent="0.3">
      <c r="A40" s="10" t="s">
        <v>58</v>
      </c>
      <c r="B40" s="64" t="s">
        <v>46</v>
      </c>
      <c r="C40" s="87" t="s">
        <v>61</v>
      </c>
      <c r="D40" s="81">
        <f t="shared" ref="D40:G40" si="7">D39</f>
        <v>10000</v>
      </c>
      <c r="E40" s="7">
        <f t="shared" si="7"/>
        <v>10000</v>
      </c>
      <c r="F40" s="93">
        <f t="shared" si="7"/>
        <v>10000</v>
      </c>
      <c r="G40" s="99">
        <f t="shared" si="7"/>
        <v>10000</v>
      </c>
    </row>
    <row r="41" spans="1:8" ht="15" thickBot="1" x14ac:dyDescent="0.35">
      <c r="A41" s="12" t="s">
        <v>62</v>
      </c>
      <c r="B41" s="69" t="s">
        <v>48</v>
      </c>
      <c r="C41" s="88" t="s">
        <v>63</v>
      </c>
      <c r="D41" s="82">
        <f t="shared" ref="D41:G41" si="8">D40</f>
        <v>10000</v>
      </c>
      <c r="E41" s="13">
        <f t="shared" si="8"/>
        <v>10000</v>
      </c>
      <c r="F41" s="94">
        <f t="shared" si="8"/>
        <v>10000</v>
      </c>
      <c r="G41" s="100">
        <f t="shared" si="8"/>
        <v>10000</v>
      </c>
    </row>
    <row r="42" spans="1:8" ht="15" thickBot="1" x14ac:dyDescent="0.35">
      <c r="A42" s="14" t="s">
        <v>1</v>
      </c>
      <c r="B42" s="15"/>
      <c r="C42" s="15"/>
      <c r="D42" s="15"/>
      <c r="E42" s="1"/>
      <c r="F42" s="1"/>
      <c r="G42" s="1"/>
    </row>
    <row r="43" spans="1:8" x14ac:dyDescent="0.3">
      <c r="A43" s="8" t="s">
        <v>64</v>
      </c>
      <c r="B43" s="66" t="s">
        <v>65</v>
      </c>
      <c r="C43" s="109" t="s">
        <v>66</v>
      </c>
      <c r="D43" s="107">
        <v>5100</v>
      </c>
      <c r="E43" s="116">
        <v>6500</v>
      </c>
      <c r="F43" s="117">
        <v>3900</v>
      </c>
      <c r="G43" s="115">
        <v>4500</v>
      </c>
      <c r="H43" t="s">
        <v>254</v>
      </c>
    </row>
    <row r="44" spans="1:8" x14ac:dyDescent="0.3">
      <c r="A44" s="10" t="s">
        <v>64</v>
      </c>
      <c r="B44" s="65" t="s">
        <v>46</v>
      </c>
      <c r="C44" s="87" t="s">
        <v>67</v>
      </c>
      <c r="D44" s="81">
        <f t="shared" ref="D44:G44" si="9">D43</f>
        <v>5100</v>
      </c>
      <c r="E44" s="7">
        <f t="shared" si="9"/>
        <v>6500</v>
      </c>
      <c r="F44" s="93">
        <f t="shared" si="9"/>
        <v>3900</v>
      </c>
      <c r="G44" s="99">
        <f t="shared" si="9"/>
        <v>4500</v>
      </c>
    </row>
    <row r="45" spans="1:8" ht="15" thickBot="1" x14ac:dyDescent="0.35">
      <c r="A45" s="12" t="s">
        <v>68</v>
      </c>
      <c r="B45" s="69" t="s">
        <v>48</v>
      </c>
      <c r="C45" s="88" t="s">
        <v>69</v>
      </c>
      <c r="D45" s="82">
        <f t="shared" ref="D45:G45" si="10">D44</f>
        <v>5100</v>
      </c>
      <c r="E45" s="13">
        <f t="shared" si="10"/>
        <v>6500</v>
      </c>
      <c r="F45" s="94">
        <f t="shared" si="10"/>
        <v>3900</v>
      </c>
      <c r="G45" s="100">
        <f t="shared" si="10"/>
        <v>4500</v>
      </c>
    </row>
    <row r="46" spans="1:8" ht="15" thickBot="1" x14ac:dyDescent="0.35">
      <c r="A46" s="14" t="s">
        <v>1</v>
      </c>
      <c r="B46" s="15"/>
      <c r="C46" s="15"/>
      <c r="D46" s="15"/>
      <c r="E46" s="1"/>
      <c r="F46" s="1"/>
      <c r="G46" s="1"/>
    </row>
    <row r="47" spans="1:8" x14ac:dyDescent="0.3">
      <c r="A47" s="8" t="s">
        <v>70</v>
      </c>
      <c r="B47" s="66" t="s">
        <v>59</v>
      </c>
      <c r="C47" s="109" t="s">
        <v>60</v>
      </c>
      <c r="D47" s="107">
        <v>12000</v>
      </c>
      <c r="E47" s="116">
        <v>0</v>
      </c>
      <c r="F47" s="117">
        <v>37800</v>
      </c>
      <c r="G47" s="115">
        <v>10000</v>
      </c>
    </row>
    <row r="48" spans="1:8" x14ac:dyDescent="0.3">
      <c r="A48" s="9" t="s">
        <v>70</v>
      </c>
      <c r="B48" s="60" t="s">
        <v>50</v>
      </c>
      <c r="C48" s="85" t="s">
        <v>51</v>
      </c>
      <c r="D48" s="79">
        <v>66000</v>
      </c>
      <c r="E48" s="62">
        <v>144000</v>
      </c>
      <c r="F48" s="91">
        <v>24000</v>
      </c>
      <c r="G48" s="119">
        <v>100000</v>
      </c>
      <c r="H48" t="s">
        <v>301</v>
      </c>
    </row>
    <row r="49" spans="1:8" x14ac:dyDescent="0.3">
      <c r="A49" s="10" t="s">
        <v>70</v>
      </c>
      <c r="B49" s="65" t="s">
        <v>46</v>
      </c>
      <c r="C49" s="87" t="s">
        <v>71</v>
      </c>
      <c r="D49" s="81">
        <f t="shared" ref="D49:G49" si="11">SUM(D47:D48)</f>
        <v>78000</v>
      </c>
      <c r="E49" s="7">
        <f t="shared" si="11"/>
        <v>144000</v>
      </c>
      <c r="F49" s="93">
        <f t="shared" si="11"/>
        <v>61800</v>
      </c>
      <c r="G49" s="99">
        <f t="shared" si="11"/>
        <v>110000</v>
      </c>
    </row>
    <row r="50" spans="1:8" ht="15" thickBot="1" x14ac:dyDescent="0.35">
      <c r="A50" s="12" t="s">
        <v>72</v>
      </c>
      <c r="B50" s="69" t="s">
        <v>48</v>
      </c>
      <c r="C50" s="88" t="s">
        <v>73</v>
      </c>
      <c r="D50" s="82">
        <f t="shared" ref="D50:G50" si="12">D49</f>
        <v>78000</v>
      </c>
      <c r="E50" s="13">
        <f t="shared" si="12"/>
        <v>144000</v>
      </c>
      <c r="F50" s="94">
        <f t="shared" si="12"/>
        <v>61800</v>
      </c>
      <c r="G50" s="100">
        <f t="shared" si="12"/>
        <v>110000</v>
      </c>
    </row>
    <row r="51" spans="1:8" ht="15" thickBot="1" x14ac:dyDescent="0.35">
      <c r="A51" s="14" t="s">
        <v>1</v>
      </c>
      <c r="B51" s="15"/>
      <c r="C51" s="15"/>
      <c r="D51" s="15"/>
      <c r="E51" s="1"/>
      <c r="F51" s="1"/>
      <c r="G51" s="1"/>
    </row>
    <row r="52" spans="1:8" x14ac:dyDescent="0.3">
      <c r="A52" s="8" t="s">
        <v>74</v>
      </c>
      <c r="B52" s="66" t="s">
        <v>59</v>
      </c>
      <c r="C52" s="121" t="s">
        <v>60</v>
      </c>
      <c r="D52" s="127">
        <v>685874</v>
      </c>
      <c r="E52" s="116">
        <v>800000</v>
      </c>
      <c r="F52" s="118">
        <v>704436</v>
      </c>
      <c r="G52" s="123">
        <v>800000</v>
      </c>
      <c r="H52" t="s">
        <v>255</v>
      </c>
    </row>
    <row r="53" spans="1:8" x14ac:dyDescent="0.3">
      <c r="A53" s="9" t="s">
        <v>74</v>
      </c>
      <c r="B53" s="60" t="s">
        <v>50</v>
      </c>
      <c r="C53" s="122" t="s">
        <v>51</v>
      </c>
      <c r="D53" s="128">
        <v>867</v>
      </c>
      <c r="E53" s="62">
        <v>2000</v>
      </c>
      <c r="F53" s="120">
        <v>0</v>
      </c>
      <c r="G53" s="124">
        <v>0</v>
      </c>
    </row>
    <row r="54" spans="1:8" x14ac:dyDescent="0.3">
      <c r="A54" s="10" t="s">
        <v>74</v>
      </c>
      <c r="B54" s="65" t="s">
        <v>46</v>
      </c>
      <c r="C54" s="19" t="s">
        <v>75</v>
      </c>
      <c r="D54" s="129">
        <f t="shared" ref="D54:G54" si="13">SUM(D52:D53)</f>
        <v>686741</v>
      </c>
      <c r="E54" s="7">
        <f t="shared" si="13"/>
        <v>802000</v>
      </c>
      <c r="F54" s="68">
        <f t="shared" si="13"/>
        <v>704436</v>
      </c>
      <c r="G54" s="125">
        <f t="shared" si="13"/>
        <v>800000</v>
      </c>
    </row>
    <row r="55" spans="1:8" ht="15" thickBot="1" x14ac:dyDescent="0.35">
      <c r="A55" s="12" t="s">
        <v>76</v>
      </c>
      <c r="B55" s="69" t="s">
        <v>48</v>
      </c>
      <c r="C55" s="20" t="s">
        <v>77</v>
      </c>
      <c r="D55" s="130">
        <f t="shared" ref="D55:G55" si="14">D54</f>
        <v>686741</v>
      </c>
      <c r="E55" s="13">
        <f t="shared" si="14"/>
        <v>802000</v>
      </c>
      <c r="F55" s="70">
        <f t="shared" si="14"/>
        <v>704436</v>
      </c>
      <c r="G55" s="126">
        <f t="shared" si="14"/>
        <v>800000</v>
      </c>
    </row>
    <row r="56" spans="1:8" ht="15" thickBot="1" x14ac:dyDescent="0.35">
      <c r="A56" s="14" t="s">
        <v>1</v>
      </c>
      <c r="B56" s="15"/>
      <c r="C56" s="15"/>
      <c r="D56" s="15"/>
      <c r="E56" s="1"/>
      <c r="F56" s="1"/>
      <c r="G56" s="1"/>
    </row>
    <row r="57" spans="1:8" x14ac:dyDescent="0.3">
      <c r="A57" s="131" t="s">
        <v>175</v>
      </c>
      <c r="B57" s="132">
        <v>2324</v>
      </c>
      <c r="C57" s="30" t="s">
        <v>310</v>
      </c>
      <c r="D57" s="139">
        <v>0</v>
      </c>
      <c r="E57" s="116">
        <v>29749</v>
      </c>
      <c r="F57" s="118">
        <v>24749</v>
      </c>
      <c r="G57" s="123">
        <v>0</v>
      </c>
    </row>
    <row r="58" spans="1:8" ht="15" thickBot="1" x14ac:dyDescent="0.35">
      <c r="A58" s="133" t="s">
        <v>175</v>
      </c>
      <c r="B58" s="134" t="s">
        <v>48</v>
      </c>
      <c r="C58" s="137" t="s">
        <v>309</v>
      </c>
      <c r="D58" s="140">
        <f t="shared" ref="D58:E58" si="15">D57</f>
        <v>0</v>
      </c>
      <c r="E58" s="135">
        <f t="shared" si="15"/>
        <v>29749</v>
      </c>
      <c r="F58" s="136">
        <f>F57</f>
        <v>24749</v>
      </c>
      <c r="G58" s="138">
        <f>G57</f>
        <v>0</v>
      </c>
    </row>
    <row r="59" spans="1:8" ht="15" thickBot="1" x14ac:dyDescent="0.35">
      <c r="A59" s="14"/>
      <c r="B59" s="52"/>
      <c r="C59" s="53"/>
      <c r="D59" s="15"/>
      <c r="E59" s="1"/>
      <c r="F59" s="1"/>
      <c r="G59" s="1"/>
    </row>
    <row r="60" spans="1:8" x14ac:dyDescent="0.3">
      <c r="A60" s="8" t="s">
        <v>78</v>
      </c>
      <c r="B60" s="66" t="s">
        <v>79</v>
      </c>
      <c r="C60" s="121" t="s">
        <v>80</v>
      </c>
      <c r="D60" s="127">
        <v>5556</v>
      </c>
      <c r="E60" s="116">
        <v>8000</v>
      </c>
      <c r="F60" s="118">
        <v>4614</v>
      </c>
      <c r="G60" s="123">
        <v>8000</v>
      </c>
    </row>
    <row r="61" spans="1:8" x14ac:dyDescent="0.3">
      <c r="A61" s="9" t="s">
        <v>78</v>
      </c>
      <c r="B61" s="60" t="s">
        <v>81</v>
      </c>
      <c r="C61" s="122" t="s">
        <v>82</v>
      </c>
      <c r="D61" s="128">
        <v>0</v>
      </c>
      <c r="E61" s="62">
        <v>0</v>
      </c>
      <c r="F61" s="120">
        <v>0</v>
      </c>
      <c r="G61" s="124">
        <v>0</v>
      </c>
    </row>
    <row r="62" spans="1:8" x14ac:dyDescent="0.3">
      <c r="A62" s="9" t="s">
        <v>78</v>
      </c>
      <c r="B62" s="60" t="s">
        <v>83</v>
      </c>
      <c r="C62" s="122" t="s">
        <v>84</v>
      </c>
      <c r="D62" s="128">
        <v>152400</v>
      </c>
      <c r="E62" s="62">
        <v>413051</v>
      </c>
      <c r="F62" s="120">
        <v>352320</v>
      </c>
      <c r="G62" s="124">
        <f>442800</f>
        <v>442800</v>
      </c>
      <c r="H62" s="46" t="s">
        <v>413</v>
      </c>
    </row>
    <row r="63" spans="1:8" x14ac:dyDescent="0.3">
      <c r="A63" s="10" t="s">
        <v>78</v>
      </c>
      <c r="B63" s="65" t="s">
        <v>46</v>
      </c>
      <c r="C63" s="19" t="s">
        <v>85</v>
      </c>
      <c r="D63" s="129">
        <f t="shared" ref="D63:G63" si="16">SUM(D60:D62)</f>
        <v>157956</v>
      </c>
      <c r="E63" s="7">
        <f t="shared" si="16"/>
        <v>421051</v>
      </c>
      <c r="F63" s="68">
        <f t="shared" si="16"/>
        <v>356934</v>
      </c>
      <c r="G63" s="125">
        <f t="shared" si="16"/>
        <v>450800</v>
      </c>
    </row>
    <row r="64" spans="1:8" ht="15" thickBot="1" x14ac:dyDescent="0.35">
      <c r="A64" s="12" t="s">
        <v>86</v>
      </c>
      <c r="B64" s="69" t="s">
        <v>48</v>
      </c>
      <c r="C64" s="20" t="s">
        <v>87</v>
      </c>
      <c r="D64" s="130">
        <f t="shared" ref="D64:G64" si="17">D63</f>
        <v>157956</v>
      </c>
      <c r="E64" s="13">
        <f t="shared" si="17"/>
        <v>421051</v>
      </c>
      <c r="F64" s="70">
        <f t="shared" si="17"/>
        <v>356934</v>
      </c>
      <c r="G64" s="126">
        <f t="shared" si="17"/>
        <v>450800</v>
      </c>
    </row>
    <row r="65" spans="1:8" ht="15" thickBot="1" x14ac:dyDescent="0.35">
      <c r="A65" s="14" t="s">
        <v>1</v>
      </c>
      <c r="B65" s="15"/>
      <c r="C65" s="15"/>
      <c r="D65" s="15"/>
      <c r="E65" s="1">
        <v>0</v>
      </c>
      <c r="F65" s="1"/>
      <c r="G65" s="1"/>
    </row>
    <row r="66" spans="1:8" x14ac:dyDescent="0.3">
      <c r="A66" s="8" t="s">
        <v>88</v>
      </c>
      <c r="B66" s="66" t="s">
        <v>89</v>
      </c>
      <c r="C66" s="121" t="s">
        <v>90</v>
      </c>
      <c r="D66" s="127">
        <v>1408</v>
      </c>
      <c r="E66" s="116">
        <v>5000</v>
      </c>
      <c r="F66" s="118">
        <v>1708</v>
      </c>
      <c r="G66" s="123">
        <v>5000</v>
      </c>
      <c r="H66" t="s">
        <v>414</v>
      </c>
    </row>
    <row r="67" spans="1:8" x14ac:dyDescent="0.3">
      <c r="A67" s="10" t="s">
        <v>88</v>
      </c>
      <c r="B67" s="65" t="s">
        <v>46</v>
      </c>
      <c r="C67" s="19" t="s">
        <v>91</v>
      </c>
      <c r="D67" s="129">
        <f t="shared" ref="D67:G67" si="18">D66</f>
        <v>1408</v>
      </c>
      <c r="E67" s="7">
        <f t="shared" si="18"/>
        <v>5000</v>
      </c>
      <c r="F67" s="68">
        <f t="shared" si="18"/>
        <v>1708</v>
      </c>
      <c r="G67" s="125">
        <f t="shared" si="18"/>
        <v>5000</v>
      </c>
    </row>
    <row r="68" spans="1:8" x14ac:dyDescent="0.3">
      <c r="A68" s="9" t="s">
        <v>92</v>
      </c>
      <c r="B68" s="60" t="s">
        <v>79</v>
      </c>
      <c r="C68" s="122" t="s">
        <v>80</v>
      </c>
      <c r="D68" s="128">
        <v>224674</v>
      </c>
      <c r="E68" s="62">
        <v>280000</v>
      </c>
      <c r="F68" s="120">
        <v>182119.5</v>
      </c>
      <c r="G68" s="124">
        <v>190000</v>
      </c>
      <c r="H68" t="s">
        <v>429</v>
      </c>
    </row>
    <row r="69" spans="1:8" x14ac:dyDescent="0.3">
      <c r="A69" s="10" t="s">
        <v>92</v>
      </c>
      <c r="B69" s="65" t="s">
        <v>46</v>
      </c>
      <c r="C69" s="19" t="s">
        <v>93</v>
      </c>
      <c r="D69" s="129">
        <f t="shared" ref="D69:G69" si="19">D68</f>
        <v>224674</v>
      </c>
      <c r="E69" s="7">
        <f t="shared" si="19"/>
        <v>280000</v>
      </c>
      <c r="F69" s="68">
        <f t="shared" si="19"/>
        <v>182119.5</v>
      </c>
      <c r="G69" s="125">
        <f t="shared" si="19"/>
        <v>190000</v>
      </c>
    </row>
    <row r="70" spans="1:8" ht="15" thickBot="1" x14ac:dyDescent="0.35">
      <c r="A70" s="12" t="s">
        <v>94</v>
      </c>
      <c r="B70" s="69" t="s">
        <v>48</v>
      </c>
      <c r="C70" s="20" t="s">
        <v>95</v>
      </c>
      <c r="D70" s="130">
        <f t="shared" ref="D70:G70" si="20">D67+D69</f>
        <v>226082</v>
      </c>
      <c r="E70" s="13">
        <f t="shared" si="20"/>
        <v>285000</v>
      </c>
      <c r="F70" s="70">
        <f t="shared" si="20"/>
        <v>183827.5</v>
      </c>
      <c r="G70" s="126">
        <f t="shared" si="20"/>
        <v>195000</v>
      </c>
    </row>
    <row r="71" spans="1:8" ht="15" thickBot="1" x14ac:dyDescent="0.35">
      <c r="A71" s="14" t="s">
        <v>1</v>
      </c>
      <c r="B71" s="15"/>
      <c r="C71" s="15"/>
      <c r="D71" s="15"/>
      <c r="E71" s="1"/>
      <c r="F71" s="1"/>
      <c r="G71" s="1"/>
    </row>
    <row r="72" spans="1:8" x14ac:dyDescent="0.3">
      <c r="A72" s="131" t="s">
        <v>207</v>
      </c>
      <c r="B72" s="132">
        <v>2321</v>
      </c>
      <c r="C72" s="141" t="s">
        <v>97</v>
      </c>
      <c r="D72" s="139">
        <v>0</v>
      </c>
      <c r="E72" s="116">
        <v>45260</v>
      </c>
      <c r="F72" s="118">
        <v>45260</v>
      </c>
      <c r="G72" s="123">
        <v>0</v>
      </c>
      <c r="H72" t="s">
        <v>308</v>
      </c>
    </row>
    <row r="73" spans="1:8" ht="15" thickBot="1" x14ac:dyDescent="0.35">
      <c r="A73" s="133" t="s">
        <v>207</v>
      </c>
      <c r="B73" s="134" t="s">
        <v>48</v>
      </c>
      <c r="C73" s="137" t="s">
        <v>210</v>
      </c>
      <c r="D73" s="140">
        <f t="shared" ref="D73:G73" si="21">D72</f>
        <v>0</v>
      </c>
      <c r="E73" s="135">
        <f>E72</f>
        <v>45260</v>
      </c>
      <c r="F73" s="136">
        <f t="shared" si="21"/>
        <v>45260</v>
      </c>
      <c r="G73" s="138">
        <f t="shared" si="21"/>
        <v>0</v>
      </c>
    </row>
    <row r="74" spans="1:8" ht="15" thickBot="1" x14ac:dyDescent="0.35">
      <c r="A74" s="14"/>
      <c r="B74" s="52"/>
      <c r="C74" s="53"/>
      <c r="D74" s="15"/>
      <c r="E74" s="1"/>
      <c r="F74" s="1"/>
      <c r="G74" s="1"/>
    </row>
    <row r="75" spans="1:8" x14ac:dyDescent="0.3">
      <c r="A75" s="8" t="s">
        <v>96</v>
      </c>
      <c r="B75" s="66" t="s">
        <v>79</v>
      </c>
      <c r="C75" s="121" t="s">
        <v>80</v>
      </c>
      <c r="D75" s="127">
        <v>13459</v>
      </c>
      <c r="E75" s="116">
        <v>20000</v>
      </c>
      <c r="F75" s="118">
        <v>2405</v>
      </c>
      <c r="G75" s="123">
        <v>3000</v>
      </c>
    </row>
    <row r="76" spans="1:8" x14ac:dyDescent="0.3">
      <c r="A76" s="9" t="s">
        <v>96</v>
      </c>
      <c r="B76" s="60" t="s">
        <v>89</v>
      </c>
      <c r="C76" s="122" t="s">
        <v>90</v>
      </c>
      <c r="D76" s="128">
        <v>3217</v>
      </c>
      <c r="E76" s="62">
        <v>6130</v>
      </c>
      <c r="F76" s="120">
        <v>4548</v>
      </c>
      <c r="G76" s="124">
        <v>10000</v>
      </c>
      <c r="H76" t="s">
        <v>256</v>
      </c>
    </row>
    <row r="77" spans="1:8" x14ac:dyDescent="0.3">
      <c r="A77" s="9" t="s">
        <v>96</v>
      </c>
      <c r="B77" s="60" t="s">
        <v>81</v>
      </c>
      <c r="C77" s="122" t="s">
        <v>306</v>
      </c>
      <c r="D77" s="128">
        <v>0</v>
      </c>
      <c r="E77" s="62">
        <v>3870</v>
      </c>
      <c r="F77" s="120">
        <v>3870</v>
      </c>
      <c r="G77" s="124">
        <v>0</v>
      </c>
    </row>
    <row r="78" spans="1:8" x14ac:dyDescent="0.3">
      <c r="A78" s="9" t="s">
        <v>96</v>
      </c>
      <c r="B78" s="60" t="s">
        <v>50</v>
      </c>
      <c r="C78" s="122" t="s">
        <v>51</v>
      </c>
      <c r="D78" s="128">
        <v>97450</v>
      </c>
      <c r="E78" s="62">
        <v>143310</v>
      </c>
      <c r="F78" s="120">
        <v>112520</v>
      </c>
      <c r="G78" s="124">
        <v>120000</v>
      </c>
      <c r="H78" t="s">
        <v>307</v>
      </c>
    </row>
    <row r="79" spans="1:8" x14ac:dyDescent="0.3">
      <c r="A79" s="9" t="s">
        <v>96</v>
      </c>
      <c r="B79" s="60" t="s">
        <v>54</v>
      </c>
      <c r="C79" s="122" t="s">
        <v>97</v>
      </c>
      <c r="D79" s="128">
        <v>979380</v>
      </c>
      <c r="E79" s="62">
        <v>979380</v>
      </c>
      <c r="F79" s="120">
        <v>979380</v>
      </c>
      <c r="G79" s="124">
        <v>979380</v>
      </c>
      <c r="H79" t="s">
        <v>278</v>
      </c>
    </row>
    <row r="80" spans="1:8" x14ac:dyDescent="0.3">
      <c r="A80" s="9" t="s">
        <v>96</v>
      </c>
      <c r="B80" s="60" t="s">
        <v>83</v>
      </c>
      <c r="C80" s="122" t="s">
        <v>84</v>
      </c>
      <c r="D80" s="128">
        <v>37880</v>
      </c>
      <c r="E80" s="62">
        <v>0</v>
      </c>
      <c r="F80" s="120">
        <v>0</v>
      </c>
      <c r="G80" s="124">
        <v>0</v>
      </c>
    </row>
    <row r="81" spans="1:7" x14ac:dyDescent="0.3">
      <c r="A81" s="10" t="s">
        <v>96</v>
      </c>
      <c r="B81" s="65" t="s">
        <v>46</v>
      </c>
      <c r="C81" s="19" t="s">
        <v>98</v>
      </c>
      <c r="D81" s="129">
        <f t="shared" ref="D81:F81" si="22">SUM(D75:D80)</f>
        <v>1131386</v>
      </c>
      <c r="E81" s="7">
        <f t="shared" si="22"/>
        <v>1152690</v>
      </c>
      <c r="F81" s="68">
        <f t="shared" si="22"/>
        <v>1102723</v>
      </c>
      <c r="G81" s="125">
        <f>SUM(G75:G80)</f>
        <v>1112380</v>
      </c>
    </row>
    <row r="82" spans="1:7" ht="15" thickBot="1" x14ac:dyDescent="0.35">
      <c r="A82" s="12" t="s">
        <v>99</v>
      </c>
      <c r="B82" s="69" t="s">
        <v>48</v>
      </c>
      <c r="C82" s="20" t="s">
        <v>100</v>
      </c>
      <c r="D82" s="130">
        <f t="shared" ref="D82:G82" si="23">D81</f>
        <v>1131386</v>
      </c>
      <c r="E82" s="13">
        <f t="shared" si="23"/>
        <v>1152690</v>
      </c>
      <c r="F82" s="70">
        <f t="shared" si="23"/>
        <v>1102723</v>
      </c>
      <c r="G82" s="126">
        <f t="shared" si="23"/>
        <v>1112380</v>
      </c>
    </row>
    <row r="83" spans="1:7" ht="15" thickBot="1" x14ac:dyDescent="0.35">
      <c r="A83" s="47"/>
      <c r="B83" s="48"/>
      <c r="C83" s="49"/>
      <c r="D83" s="50"/>
      <c r="E83" s="51"/>
      <c r="F83" s="51"/>
      <c r="G83" s="51"/>
    </row>
    <row r="84" spans="1:7" x14ac:dyDescent="0.3">
      <c r="A84" s="8" t="s">
        <v>302</v>
      </c>
      <c r="B84" s="101" t="s">
        <v>303</v>
      </c>
      <c r="C84" s="121" t="s">
        <v>304</v>
      </c>
      <c r="D84" s="127">
        <v>0</v>
      </c>
      <c r="E84" s="11">
        <v>0</v>
      </c>
      <c r="F84" s="102">
        <v>9704208</v>
      </c>
      <c r="G84" s="143">
        <v>0</v>
      </c>
    </row>
    <row r="85" spans="1:7" ht="15" thickBot="1" x14ac:dyDescent="0.35">
      <c r="A85" s="103" t="s">
        <v>302</v>
      </c>
      <c r="B85" s="104" t="s">
        <v>48</v>
      </c>
      <c r="C85" s="142" t="s">
        <v>305</v>
      </c>
      <c r="D85" s="145">
        <v>0</v>
      </c>
      <c r="E85" s="105">
        <v>0</v>
      </c>
      <c r="F85" s="106">
        <f>F84</f>
        <v>9704208</v>
      </c>
      <c r="G85" s="144">
        <v>0</v>
      </c>
    </row>
    <row r="86" spans="1:7" ht="15" thickBot="1" x14ac:dyDescent="0.35">
      <c r="A86" s="14" t="s">
        <v>1</v>
      </c>
      <c r="B86" s="15"/>
      <c r="C86" s="15"/>
      <c r="D86" s="15"/>
      <c r="E86" s="1"/>
      <c r="F86" s="1"/>
      <c r="G86" s="1"/>
    </row>
    <row r="87" spans="1:7" x14ac:dyDescent="0.3">
      <c r="A87" s="8" t="s">
        <v>101</v>
      </c>
      <c r="B87" s="66" t="s">
        <v>102</v>
      </c>
      <c r="C87" s="121" t="s">
        <v>103</v>
      </c>
      <c r="D87" s="127">
        <v>18313</v>
      </c>
      <c r="E87" s="116">
        <v>6690</v>
      </c>
      <c r="F87" s="118">
        <v>6690</v>
      </c>
      <c r="G87" s="123">
        <v>0</v>
      </c>
    </row>
    <row r="88" spans="1:7" x14ac:dyDescent="0.3">
      <c r="A88" s="10" t="s">
        <v>101</v>
      </c>
      <c r="B88" s="65" t="s">
        <v>46</v>
      </c>
      <c r="C88" s="19" t="s">
        <v>104</v>
      </c>
      <c r="D88" s="129">
        <f t="shared" ref="D88:G88" si="24">D87</f>
        <v>18313</v>
      </c>
      <c r="E88" s="7">
        <f t="shared" si="24"/>
        <v>6690</v>
      </c>
      <c r="F88" s="68">
        <f t="shared" si="24"/>
        <v>6690</v>
      </c>
      <c r="G88" s="125">
        <f t="shared" si="24"/>
        <v>0</v>
      </c>
    </row>
    <row r="89" spans="1:7" ht="15" thickBot="1" x14ac:dyDescent="0.35">
      <c r="A89" s="12" t="s">
        <v>105</v>
      </c>
      <c r="B89" s="69" t="s">
        <v>48</v>
      </c>
      <c r="C89" s="20" t="s">
        <v>106</v>
      </c>
      <c r="D89" s="130">
        <f t="shared" ref="D89:G89" si="25">D88</f>
        <v>18313</v>
      </c>
      <c r="E89" s="13">
        <f t="shared" si="25"/>
        <v>6690</v>
      </c>
      <c r="F89" s="70">
        <f t="shared" si="25"/>
        <v>6690</v>
      </c>
      <c r="G89" s="126">
        <f t="shared" si="25"/>
        <v>0</v>
      </c>
    </row>
    <row r="90" spans="1:7" ht="15" thickBot="1" x14ac:dyDescent="0.35">
      <c r="A90" s="14" t="s">
        <v>1</v>
      </c>
      <c r="B90" s="15"/>
      <c r="C90" s="15"/>
      <c r="D90" s="15"/>
      <c r="E90" s="1"/>
      <c r="F90" s="1"/>
      <c r="G90" s="1"/>
    </row>
    <row r="91" spans="1:7" ht="15" thickBot="1" x14ac:dyDescent="0.35">
      <c r="A91" s="251" t="s">
        <v>257</v>
      </c>
      <c r="B91" s="252"/>
      <c r="C91" s="253"/>
      <c r="D91" s="147">
        <f t="shared" ref="D91:F91" si="26">D25+D32+D40+D36+D44+D49+D54+D81+D63+D67+D69+D88+D85+D73+D58+D29</f>
        <v>21034025.899999999</v>
      </c>
      <c r="E91" s="146">
        <f t="shared" si="26"/>
        <v>40352621.810000002</v>
      </c>
      <c r="F91" s="146">
        <f t="shared" si="26"/>
        <v>40364808.289999999</v>
      </c>
      <c r="G91" s="146">
        <f>G25+G32+G40+G36+G44+G49+G54+G81+G63+G67+G69+G88+G85+G73+G58+G29</f>
        <v>31721620.93</v>
      </c>
    </row>
    <row r="92" spans="1:7" x14ac:dyDescent="0.3">
      <c r="C92" t="s">
        <v>435</v>
      </c>
    </row>
  </sheetData>
  <mergeCells count="2">
    <mergeCell ref="A1:D1"/>
    <mergeCell ref="A91:C91"/>
  </mergeCells>
  <phoneticPr fontId="5"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
  <sheetViews>
    <sheetView topLeftCell="A196" workbookViewId="0">
      <selection activeCell="G223" sqref="G223"/>
    </sheetView>
  </sheetViews>
  <sheetFormatPr defaultRowHeight="14.4" x14ac:dyDescent="0.3"/>
  <cols>
    <col min="1" max="1" width="8.33203125" bestFit="1" customWidth="1"/>
    <col min="2" max="2" width="7.88671875" bestFit="1" customWidth="1"/>
    <col min="3" max="3" width="57.88671875" bestFit="1" customWidth="1"/>
    <col min="4" max="4" width="16.44140625" bestFit="1" customWidth="1"/>
    <col min="5" max="5" width="36" style="4" customWidth="1"/>
    <col min="6" max="7" width="18.44140625" style="4" customWidth="1"/>
    <col min="8" max="8" width="12.44140625" bestFit="1" customWidth="1"/>
  </cols>
  <sheetData>
    <row r="1" spans="1:8" ht="15" thickBot="1" x14ac:dyDescent="0.35">
      <c r="A1" s="249" t="s">
        <v>107</v>
      </c>
      <c r="B1" s="250"/>
      <c r="C1" s="250"/>
      <c r="D1" s="250"/>
    </row>
    <row r="2" spans="1:8" ht="29.4" thickBot="1" x14ac:dyDescent="0.35">
      <c r="A2" s="16" t="s">
        <v>2</v>
      </c>
      <c r="B2" s="6" t="s">
        <v>3</v>
      </c>
      <c r="C2" s="25" t="s">
        <v>4</v>
      </c>
      <c r="D2" s="26" t="s">
        <v>279</v>
      </c>
      <c r="E2" s="155" t="s">
        <v>344</v>
      </c>
      <c r="F2" s="356" t="s">
        <v>276</v>
      </c>
      <c r="G2" s="156" t="s">
        <v>277</v>
      </c>
      <c r="H2" s="37" t="s">
        <v>280</v>
      </c>
    </row>
    <row r="3" spans="1:8" x14ac:dyDescent="0.3">
      <c r="A3" s="8" t="s">
        <v>108</v>
      </c>
      <c r="B3" s="17" t="s">
        <v>109</v>
      </c>
      <c r="C3" s="21" t="s">
        <v>110</v>
      </c>
      <c r="D3" s="127">
        <v>0</v>
      </c>
      <c r="E3" s="148">
        <v>30000</v>
      </c>
      <c r="F3" s="170">
        <v>0</v>
      </c>
      <c r="G3" s="149">
        <v>30000</v>
      </c>
      <c r="H3" t="s">
        <v>259</v>
      </c>
    </row>
    <row r="4" spans="1:8" x14ac:dyDescent="0.3">
      <c r="A4" s="9" t="s">
        <v>108</v>
      </c>
      <c r="B4" s="18" t="s">
        <v>111</v>
      </c>
      <c r="C4" s="22" t="s">
        <v>112</v>
      </c>
      <c r="D4" s="128">
        <v>36376.639999999999</v>
      </c>
      <c r="E4" s="38">
        <v>1380000</v>
      </c>
      <c r="F4" s="171">
        <v>858863</v>
      </c>
      <c r="G4" s="150">
        <v>500000</v>
      </c>
      <c r="H4" t="s">
        <v>295</v>
      </c>
    </row>
    <row r="5" spans="1:8" x14ac:dyDescent="0.3">
      <c r="A5" s="9" t="s">
        <v>108</v>
      </c>
      <c r="B5" s="18" t="s">
        <v>113</v>
      </c>
      <c r="C5" s="22" t="s">
        <v>114</v>
      </c>
      <c r="D5" s="128">
        <v>359758.64</v>
      </c>
      <c r="E5" s="38">
        <v>420000</v>
      </c>
      <c r="F5" s="171">
        <v>374653.41</v>
      </c>
      <c r="G5" s="150">
        <v>300000</v>
      </c>
      <c r="H5" t="s">
        <v>260</v>
      </c>
    </row>
    <row r="6" spans="1:8" x14ac:dyDescent="0.3">
      <c r="A6" s="9" t="s">
        <v>108</v>
      </c>
      <c r="B6" s="18" t="s">
        <v>117</v>
      </c>
      <c r="C6" s="22" t="s">
        <v>118</v>
      </c>
      <c r="D6" s="128">
        <v>0</v>
      </c>
      <c r="E6" s="38">
        <v>4419122.0999999996</v>
      </c>
      <c r="F6" s="171">
        <v>0</v>
      </c>
      <c r="G6" s="150">
        <v>10000000</v>
      </c>
      <c r="H6" t="s">
        <v>415</v>
      </c>
    </row>
    <row r="7" spans="1:8" ht="15" thickBot="1" x14ac:dyDescent="0.35">
      <c r="A7" s="103" t="s">
        <v>108</v>
      </c>
      <c r="B7" s="142" t="s">
        <v>46</v>
      </c>
      <c r="C7" s="151" t="s">
        <v>115</v>
      </c>
      <c r="D7" s="140">
        <f>SUM(D3:D6)</f>
        <v>396135.28</v>
      </c>
      <c r="E7" s="354">
        <f t="shared" ref="E7:G7" si="0">SUM(E3:E6)</f>
        <v>6249122.0999999996</v>
      </c>
      <c r="F7" s="357">
        <f t="shared" si="0"/>
        <v>1233516.4099999999</v>
      </c>
      <c r="G7" s="158">
        <f t="shared" si="0"/>
        <v>10830000</v>
      </c>
    </row>
    <row r="8" spans="1:8" x14ac:dyDescent="0.3">
      <c r="A8" s="8" t="s">
        <v>116</v>
      </c>
      <c r="B8" s="17" t="s">
        <v>111</v>
      </c>
      <c r="C8" s="21" t="s">
        <v>112</v>
      </c>
      <c r="D8" s="127">
        <v>0</v>
      </c>
      <c r="E8" s="148">
        <v>300000</v>
      </c>
      <c r="F8" s="170">
        <v>13787</v>
      </c>
      <c r="G8" s="149">
        <v>350000</v>
      </c>
      <c r="H8" t="s">
        <v>261</v>
      </c>
    </row>
    <row r="9" spans="1:8" x14ac:dyDescent="0.3">
      <c r="A9" s="9" t="s">
        <v>116</v>
      </c>
      <c r="B9" s="18" t="s">
        <v>117</v>
      </c>
      <c r="C9" s="22" t="s">
        <v>118</v>
      </c>
      <c r="D9" s="128">
        <v>4556969.9800000004</v>
      </c>
      <c r="E9" s="38">
        <v>3200000</v>
      </c>
      <c r="F9" s="171">
        <v>0</v>
      </c>
      <c r="G9" s="150">
        <v>4000000</v>
      </c>
      <c r="H9" t="s">
        <v>296</v>
      </c>
    </row>
    <row r="10" spans="1:8" ht="15" thickBot="1" x14ac:dyDescent="0.35">
      <c r="A10" s="103" t="s">
        <v>116</v>
      </c>
      <c r="B10" s="142" t="s">
        <v>46</v>
      </c>
      <c r="C10" s="151" t="s">
        <v>119</v>
      </c>
      <c r="D10" s="140">
        <f t="shared" ref="D10" si="1">SUM(D8:D9)</f>
        <v>4556969.9800000004</v>
      </c>
      <c r="E10" s="354">
        <f t="shared" ref="E10:G10" si="2">SUM(E8:E9)</f>
        <v>3500000</v>
      </c>
      <c r="F10" s="357">
        <f t="shared" si="2"/>
        <v>13787</v>
      </c>
      <c r="G10" s="158">
        <f t="shared" si="2"/>
        <v>4350000</v>
      </c>
    </row>
    <row r="11" spans="1:8" ht="15" thickBot="1" x14ac:dyDescent="0.35">
      <c r="A11" s="152" t="s">
        <v>120</v>
      </c>
      <c r="B11" s="153" t="s">
        <v>48</v>
      </c>
      <c r="C11" s="154" t="s">
        <v>121</v>
      </c>
      <c r="D11" s="160">
        <f t="shared" ref="D11" si="3">D10+D7</f>
        <v>4953105.2600000007</v>
      </c>
      <c r="E11" s="355">
        <f t="shared" ref="E11:G11" si="4">E10+E7</f>
        <v>9749122.0999999996</v>
      </c>
      <c r="F11" s="358">
        <f t="shared" si="4"/>
        <v>1247303.4099999999</v>
      </c>
      <c r="G11" s="159">
        <f t="shared" si="4"/>
        <v>15180000</v>
      </c>
    </row>
    <row r="12" spans="1:8" ht="15" thickBot="1" x14ac:dyDescent="0.35">
      <c r="A12" s="157"/>
      <c r="B12" s="53"/>
      <c r="C12" s="53"/>
      <c r="D12" s="53"/>
      <c r="E12" s="38"/>
      <c r="F12" s="38"/>
      <c r="G12" s="150"/>
    </row>
    <row r="13" spans="1:8" x14ac:dyDescent="0.3">
      <c r="A13" s="8" t="s">
        <v>49</v>
      </c>
      <c r="B13" s="17" t="s">
        <v>111</v>
      </c>
      <c r="C13" s="21" t="s">
        <v>112</v>
      </c>
      <c r="D13" s="127">
        <v>0</v>
      </c>
      <c r="E13" s="148">
        <v>600000</v>
      </c>
      <c r="F13" s="170">
        <v>0</v>
      </c>
      <c r="G13" s="149">
        <v>300000</v>
      </c>
      <c r="H13" t="s">
        <v>262</v>
      </c>
    </row>
    <row r="14" spans="1:8" ht="15" thickBot="1" x14ac:dyDescent="0.35">
      <c r="A14" s="103" t="s">
        <v>49</v>
      </c>
      <c r="B14" s="142" t="s">
        <v>46</v>
      </c>
      <c r="C14" s="151" t="s">
        <v>52</v>
      </c>
      <c r="D14" s="140">
        <f t="shared" ref="D14" si="5">D13</f>
        <v>0</v>
      </c>
      <c r="E14" s="354">
        <f t="shared" ref="E14:G15" si="6">E13</f>
        <v>600000</v>
      </c>
      <c r="F14" s="357">
        <f t="shared" si="6"/>
        <v>0</v>
      </c>
      <c r="G14" s="158">
        <f t="shared" si="6"/>
        <v>300000</v>
      </c>
      <c r="H14" t="s">
        <v>416</v>
      </c>
    </row>
    <row r="15" spans="1:8" ht="15" thickBot="1" x14ac:dyDescent="0.35">
      <c r="A15" s="152" t="s">
        <v>53</v>
      </c>
      <c r="B15" s="153" t="s">
        <v>48</v>
      </c>
      <c r="C15" s="154" t="s">
        <v>52</v>
      </c>
      <c r="D15" s="160">
        <f t="shared" ref="D15" si="7">D14</f>
        <v>0</v>
      </c>
      <c r="E15" s="355">
        <f t="shared" si="6"/>
        <v>600000</v>
      </c>
      <c r="F15" s="358">
        <f t="shared" si="6"/>
        <v>0</v>
      </c>
      <c r="G15" s="159">
        <f t="shared" si="6"/>
        <v>300000</v>
      </c>
    </row>
    <row r="16" spans="1:8" ht="15" thickBot="1" x14ac:dyDescent="0.35">
      <c r="E16" s="38"/>
      <c r="F16" s="38"/>
      <c r="G16" s="38"/>
    </row>
    <row r="17" spans="1:8" x14ac:dyDescent="0.3">
      <c r="A17" s="8" t="s">
        <v>54</v>
      </c>
      <c r="B17" s="17" t="s">
        <v>122</v>
      </c>
      <c r="C17" s="21" t="s">
        <v>123</v>
      </c>
      <c r="D17" s="127">
        <v>3300</v>
      </c>
      <c r="E17" s="148">
        <v>30000</v>
      </c>
      <c r="F17" s="170">
        <v>15300</v>
      </c>
      <c r="G17" s="149">
        <v>0</v>
      </c>
    </row>
    <row r="18" spans="1:8" x14ac:dyDescent="0.3">
      <c r="A18" s="9" t="s">
        <v>54</v>
      </c>
      <c r="B18" s="18" t="s">
        <v>111</v>
      </c>
      <c r="C18" s="22" t="s">
        <v>112</v>
      </c>
      <c r="D18" s="128">
        <v>69060</v>
      </c>
      <c r="E18" s="38">
        <v>380000</v>
      </c>
      <c r="F18" s="171">
        <v>41712.15</v>
      </c>
      <c r="G18" s="150">
        <v>200000</v>
      </c>
      <c r="H18" t="s">
        <v>297</v>
      </c>
    </row>
    <row r="19" spans="1:8" x14ac:dyDescent="0.3">
      <c r="A19" s="9" t="s">
        <v>54</v>
      </c>
      <c r="B19" s="18" t="s">
        <v>113</v>
      </c>
      <c r="C19" s="22" t="s">
        <v>114</v>
      </c>
      <c r="D19" s="128">
        <v>0</v>
      </c>
      <c r="E19" s="38">
        <v>150000</v>
      </c>
      <c r="F19" s="171">
        <v>0</v>
      </c>
      <c r="G19" s="150">
        <v>100000</v>
      </c>
      <c r="H19" t="s">
        <v>263</v>
      </c>
    </row>
    <row r="20" spans="1:8" x14ac:dyDescent="0.3">
      <c r="A20" s="9" t="s">
        <v>54</v>
      </c>
      <c r="B20" s="18" t="s">
        <v>117</v>
      </c>
      <c r="C20" s="22" t="s">
        <v>118</v>
      </c>
      <c r="D20" s="128">
        <v>12276438.43</v>
      </c>
      <c r="E20" s="38">
        <v>21000000</v>
      </c>
      <c r="F20" s="171">
        <v>19489640.98</v>
      </c>
      <c r="G20" s="150">
        <v>0</v>
      </c>
      <c r="H20" s="1" t="s">
        <v>264</v>
      </c>
    </row>
    <row r="21" spans="1:8" ht="15" thickBot="1" x14ac:dyDescent="0.35">
      <c r="A21" s="103" t="s">
        <v>54</v>
      </c>
      <c r="B21" s="142" t="s">
        <v>46</v>
      </c>
      <c r="C21" s="151" t="s">
        <v>55</v>
      </c>
      <c r="D21" s="140">
        <f t="shared" ref="D21" si="8">SUM(D17:D20)</f>
        <v>12348798.43</v>
      </c>
      <c r="E21" s="354">
        <f>SUM(E17:E20)</f>
        <v>21560000</v>
      </c>
      <c r="F21" s="357">
        <f t="shared" ref="F21" si="9">SUM(F17:F20)</f>
        <v>19546653.129999999</v>
      </c>
      <c r="G21" s="158">
        <f>SUM(G17:G20)</f>
        <v>300000</v>
      </c>
    </row>
    <row r="22" spans="1:8" ht="15" thickBot="1" x14ac:dyDescent="0.35">
      <c r="A22" s="152" t="s">
        <v>56</v>
      </c>
      <c r="B22" s="153" t="s">
        <v>48</v>
      </c>
      <c r="C22" s="154" t="s">
        <v>57</v>
      </c>
      <c r="D22" s="160">
        <f t="shared" ref="D22" si="10">D21</f>
        <v>12348798.43</v>
      </c>
      <c r="E22" s="355">
        <f t="shared" ref="E22:G22" si="11">E21</f>
        <v>21560000</v>
      </c>
      <c r="F22" s="358">
        <f t="shared" si="11"/>
        <v>19546653.129999999</v>
      </c>
      <c r="G22" s="159">
        <f t="shared" si="11"/>
        <v>300000</v>
      </c>
    </row>
    <row r="23" spans="1:8" ht="15" thickBot="1" x14ac:dyDescent="0.35">
      <c r="E23" s="38"/>
      <c r="F23" s="38"/>
      <c r="G23" s="38"/>
    </row>
    <row r="24" spans="1:8" x14ac:dyDescent="0.3">
      <c r="A24" s="8" t="s">
        <v>58</v>
      </c>
      <c r="B24" s="17" t="s">
        <v>124</v>
      </c>
      <c r="C24" s="21" t="s">
        <v>125</v>
      </c>
      <c r="D24" s="127">
        <v>4150</v>
      </c>
      <c r="E24" s="148">
        <v>7000</v>
      </c>
      <c r="F24" s="170">
        <v>925</v>
      </c>
      <c r="G24" s="149">
        <v>0</v>
      </c>
    </row>
    <row r="25" spans="1:8" x14ac:dyDescent="0.3">
      <c r="A25" s="9" t="s">
        <v>58</v>
      </c>
      <c r="B25" s="18" t="s">
        <v>117</v>
      </c>
      <c r="C25" s="22" t="s">
        <v>118</v>
      </c>
      <c r="D25" s="128">
        <v>0</v>
      </c>
      <c r="E25" s="38">
        <v>100000</v>
      </c>
      <c r="F25" s="171">
        <v>0</v>
      </c>
      <c r="G25" s="150">
        <v>1200000</v>
      </c>
      <c r="H25" t="s">
        <v>417</v>
      </c>
    </row>
    <row r="26" spans="1:8" x14ac:dyDescent="0.3">
      <c r="A26" s="10" t="s">
        <v>58</v>
      </c>
      <c r="B26" s="19" t="s">
        <v>46</v>
      </c>
      <c r="C26" s="23" t="s">
        <v>61</v>
      </c>
      <c r="D26" s="163">
        <f t="shared" ref="D26" si="12">D24</f>
        <v>4150</v>
      </c>
      <c r="E26" s="168">
        <f>E24+E25</f>
        <v>107000</v>
      </c>
      <c r="F26" s="165">
        <f t="shared" ref="F26:G26" si="13">F24+F25</f>
        <v>925</v>
      </c>
      <c r="G26" s="161">
        <f t="shared" si="13"/>
        <v>1200000</v>
      </c>
    </row>
    <row r="27" spans="1:8" ht="15" thickBot="1" x14ac:dyDescent="0.35">
      <c r="A27" s="12" t="s">
        <v>62</v>
      </c>
      <c r="B27" s="20" t="s">
        <v>48</v>
      </c>
      <c r="C27" s="24" t="s">
        <v>63</v>
      </c>
      <c r="D27" s="164">
        <f t="shared" ref="D27" si="14">D26</f>
        <v>4150</v>
      </c>
      <c r="E27" s="169">
        <f t="shared" ref="E27:G27" si="15">E26</f>
        <v>107000</v>
      </c>
      <c r="F27" s="172">
        <f t="shared" si="15"/>
        <v>925</v>
      </c>
      <c r="G27" s="162">
        <f t="shared" si="15"/>
        <v>1200000</v>
      </c>
    </row>
    <row r="28" spans="1:8" ht="15" thickBot="1" x14ac:dyDescent="0.35">
      <c r="E28" s="38"/>
      <c r="F28" s="38"/>
      <c r="G28" s="38"/>
    </row>
    <row r="29" spans="1:8" x14ac:dyDescent="0.3">
      <c r="A29" s="8" t="s">
        <v>83</v>
      </c>
      <c r="B29" s="17" t="s">
        <v>109</v>
      </c>
      <c r="C29" s="21" t="s">
        <v>110</v>
      </c>
      <c r="D29" s="127">
        <v>11120</v>
      </c>
      <c r="E29" s="148">
        <v>70000</v>
      </c>
      <c r="F29" s="170">
        <v>45061.61</v>
      </c>
      <c r="G29" s="149">
        <v>20000</v>
      </c>
    </row>
    <row r="30" spans="1:8" x14ac:dyDescent="0.3">
      <c r="A30" s="9" t="s">
        <v>83</v>
      </c>
      <c r="B30" s="18" t="s">
        <v>126</v>
      </c>
      <c r="C30" s="22" t="s">
        <v>127</v>
      </c>
      <c r="D30" s="128">
        <v>16632</v>
      </c>
      <c r="E30" s="38">
        <v>16800</v>
      </c>
      <c r="F30" s="171">
        <v>6196.2</v>
      </c>
      <c r="G30" s="150">
        <v>10000</v>
      </c>
    </row>
    <row r="31" spans="1:8" x14ac:dyDescent="0.3">
      <c r="A31" s="9" t="s">
        <v>83</v>
      </c>
      <c r="B31" s="18" t="s">
        <v>111</v>
      </c>
      <c r="C31" s="22" t="s">
        <v>112</v>
      </c>
      <c r="D31" s="128">
        <v>109743.75</v>
      </c>
      <c r="E31" s="38">
        <v>45200</v>
      </c>
      <c r="F31" s="171">
        <v>44988.47</v>
      </c>
      <c r="G31" s="150">
        <v>15000</v>
      </c>
    </row>
    <row r="32" spans="1:8" x14ac:dyDescent="0.3">
      <c r="A32" s="9" t="s">
        <v>83</v>
      </c>
      <c r="B32" s="18" t="s">
        <v>113</v>
      </c>
      <c r="C32" s="22" t="s">
        <v>114</v>
      </c>
      <c r="D32" s="128">
        <v>0</v>
      </c>
      <c r="E32" s="38">
        <v>46000</v>
      </c>
      <c r="F32" s="171">
        <v>45738</v>
      </c>
      <c r="G32" s="150">
        <v>46000</v>
      </c>
    </row>
    <row r="33" spans="1:8" x14ac:dyDescent="0.3">
      <c r="A33" s="9" t="s">
        <v>83</v>
      </c>
      <c r="B33" s="18" t="s">
        <v>128</v>
      </c>
      <c r="C33" s="22" t="s">
        <v>129</v>
      </c>
      <c r="D33" s="128">
        <v>500000</v>
      </c>
      <c r="E33" s="38">
        <v>580000</v>
      </c>
      <c r="F33" s="171">
        <v>580000</v>
      </c>
      <c r="G33" s="150">
        <v>580000</v>
      </c>
      <c r="H33" t="s">
        <v>418</v>
      </c>
    </row>
    <row r="34" spans="1:8" x14ac:dyDescent="0.3">
      <c r="A34" s="9" t="s">
        <v>83</v>
      </c>
      <c r="B34" s="18" t="s">
        <v>130</v>
      </c>
      <c r="C34" s="22" t="s">
        <v>131</v>
      </c>
      <c r="D34" s="128">
        <v>453550</v>
      </c>
      <c r="E34" s="38">
        <v>0</v>
      </c>
      <c r="F34" s="171">
        <v>0</v>
      </c>
      <c r="G34" s="150">
        <v>0</v>
      </c>
    </row>
    <row r="35" spans="1:8" x14ac:dyDescent="0.3">
      <c r="A35" s="9" t="s">
        <v>83</v>
      </c>
      <c r="B35" s="18" t="s">
        <v>117</v>
      </c>
      <c r="C35" s="22" t="s">
        <v>118</v>
      </c>
      <c r="D35" s="128">
        <v>2400478.16</v>
      </c>
      <c r="E35" s="38">
        <v>250000</v>
      </c>
      <c r="F35" s="171">
        <v>126390</v>
      </c>
      <c r="G35" s="150">
        <v>150000</v>
      </c>
      <c r="H35" t="s">
        <v>265</v>
      </c>
    </row>
    <row r="36" spans="1:8" x14ac:dyDescent="0.3">
      <c r="A36" s="10" t="s">
        <v>83</v>
      </c>
      <c r="B36" s="19" t="s">
        <v>46</v>
      </c>
      <c r="C36" s="23" t="s">
        <v>132</v>
      </c>
      <c r="D36" s="163">
        <f>SUM(D29:D35)</f>
        <v>3491523.91</v>
      </c>
      <c r="E36" s="168">
        <f>SUM(E29:E35)</f>
        <v>1008000</v>
      </c>
      <c r="F36" s="165">
        <f>SUM(F29:F35)</f>
        <v>848374.28</v>
      </c>
      <c r="G36" s="161">
        <f t="shared" ref="G36" si="16">SUM(G29:G35)</f>
        <v>821000</v>
      </c>
    </row>
    <row r="37" spans="1:8" x14ac:dyDescent="0.3">
      <c r="A37" s="9" t="s">
        <v>133</v>
      </c>
      <c r="B37" s="18" t="s">
        <v>126</v>
      </c>
      <c r="C37" s="22" t="s">
        <v>127</v>
      </c>
      <c r="D37" s="128">
        <v>0</v>
      </c>
      <c r="E37" s="38">
        <v>30735</v>
      </c>
      <c r="F37" s="171">
        <v>30735</v>
      </c>
      <c r="G37" s="150">
        <v>40000</v>
      </c>
    </row>
    <row r="38" spans="1:8" x14ac:dyDescent="0.3">
      <c r="A38" s="9" t="s">
        <v>133</v>
      </c>
      <c r="B38" s="18" t="s">
        <v>111</v>
      </c>
      <c r="C38" s="22" t="s">
        <v>112</v>
      </c>
      <c r="D38" s="128">
        <v>155708.85999999999</v>
      </c>
      <c r="E38" s="38">
        <v>80000</v>
      </c>
      <c r="F38" s="171">
        <v>78964.149999999994</v>
      </c>
      <c r="G38" s="150">
        <v>80000</v>
      </c>
      <c r="H38" t="s">
        <v>353</v>
      </c>
    </row>
    <row r="39" spans="1:8" x14ac:dyDescent="0.3">
      <c r="A39" s="9" t="s">
        <v>133</v>
      </c>
      <c r="B39" s="18" t="s">
        <v>113</v>
      </c>
      <c r="C39" s="22" t="s">
        <v>114</v>
      </c>
      <c r="D39" s="128">
        <v>354388</v>
      </c>
      <c r="E39" s="38">
        <v>50000</v>
      </c>
      <c r="F39" s="171">
        <v>2420</v>
      </c>
      <c r="G39" s="150">
        <v>30000</v>
      </c>
    </row>
    <row r="40" spans="1:8" x14ac:dyDescent="0.3">
      <c r="A40" s="9" t="s">
        <v>133</v>
      </c>
      <c r="B40" s="18" t="s">
        <v>128</v>
      </c>
      <c r="C40" s="22" t="s">
        <v>129</v>
      </c>
      <c r="D40" s="128">
        <v>750000</v>
      </c>
      <c r="E40" s="38">
        <v>1070000</v>
      </c>
      <c r="F40" s="171">
        <v>1070000</v>
      </c>
      <c r="G40" s="150">
        <v>850000</v>
      </c>
      <c r="H40" t="s">
        <v>419</v>
      </c>
    </row>
    <row r="41" spans="1:8" x14ac:dyDescent="0.3">
      <c r="A41" s="9" t="s">
        <v>133</v>
      </c>
      <c r="B41" s="18" t="s">
        <v>117</v>
      </c>
      <c r="C41" s="22" t="s">
        <v>118</v>
      </c>
      <c r="D41" s="128">
        <v>0</v>
      </c>
      <c r="E41" s="38">
        <v>640492.9</v>
      </c>
      <c r="F41" s="171">
        <v>761549.9</v>
      </c>
      <c r="G41" s="150">
        <v>5000000</v>
      </c>
      <c r="H41" t="s">
        <v>354</v>
      </c>
    </row>
    <row r="42" spans="1:8" x14ac:dyDescent="0.3">
      <c r="A42" s="9" t="s">
        <v>133</v>
      </c>
      <c r="B42" s="18" t="s">
        <v>317</v>
      </c>
      <c r="C42" s="22" t="s">
        <v>318</v>
      </c>
      <c r="D42" s="128">
        <v>0</v>
      </c>
      <c r="E42" s="38">
        <v>0</v>
      </c>
      <c r="F42" s="171">
        <v>15000</v>
      </c>
      <c r="G42" s="150">
        <v>0</v>
      </c>
    </row>
    <row r="43" spans="1:8" x14ac:dyDescent="0.3">
      <c r="A43" s="10" t="s">
        <v>133</v>
      </c>
      <c r="B43" s="19" t="s">
        <v>46</v>
      </c>
      <c r="C43" s="23" t="s">
        <v>134</v>
      </c>
      <c r="D43" s="163">
        <f>SUM(D38:D42)</f>
        <v>1260096.8599999999</v>
      </c>
      <c r="E43" s="168">
        <f>SUM(E37:E42)</f>
        <v>1871227.9</v>
      </c>
      <c r="F43" s="165">
        <f t="shared" ref="F43:G43" si="17">SUM(F37:F42)</f>
        <v>1958669.0499999998</v>
      </c>
      <c r="G43" s="161">
        <f t="shared" si="17"/>
        <v>6000000</v>
      </c>
    </row>
    <row r="44" spans="1:8" ht="15" thickBot="1" x14ac:dyDescent="0.35">
      <c r="A44" s="12" t="s">
        <v>135</v>
      </c>
      <c r="B44" s="20" t="s">
        <v>48</v>
      </c>
      <c r="C44" s="24" t="s">
        <v>136</v>
      </c>
      <c r="D44" s="164">
        <f t="shared" ref="D44" si="18">D43+D36</f>
        <v>4751620.7699999996</v>
      </c>
      <c r="E44" s="169">
        <f t="shared" ref="E44:G44" si="19">E43+E36</f>
        <v>2879227.9</v>
      </c>
      <c r="F44" s="172">
        <f t="shared" si="19"/>
        <v>2807043.33</v>
      </c>
      <c r="G44" s="162">
        <f t="shared" si="19"/>
        <v>6821000</v>
      </c>
    </row>
    <row r="45" spans="1:8" ht="15" thickBot="1" x14ac:dyDescent="0.35">
      <c r="E45" s="38"/>
      <c r="F45" s="38"/>
      <c r="G45" s="38"/>
    </row>
    <row r="46" spans="1:8" x14ac:dyDescent="0.3">
      <c r="A46" s="8" t="s">
        <v>64</v>
      </c>
      <c r="B46" s="17" t="s">
        <v>111</v>
      </c>
      <c r="C46" s="21" t="s">
        <v>112</v>
      </c>
      <c r="D46" s="127">
        <v>2400</v>
      </c>
      <c r="E46" s="148">
        <v>6000</v>
      </c>
      <c r="F46" s="170">
        <v>1500</v>
      </c>
      <c r="G46" s="149">
        <v>6000</v>
      </c>
      <c r="H46" t="s">
        <v>254</v>
      </c>
    </row>
    <row r="47" spans="1:8" x14ac:dyDescent="0.3">
      <c r="A47" s="10" t="s">
        <v>64</v>
      </c>
      <c r="B47" s="19" t="s">
        <v>46</v>
      </c>
      <c r="C47" s="23" t="s">
        <v>67</v>
      </c>
      <c r="D47" s="163">
        <f t="shared" ref="D47" si="20">D46</f>
        <v>2400</v>
      </c>
      <c r="E47" s="168">
        <f t="shared" ref="E47:G48" si="21">E46</f>
        <v>6000</v>
      </c>
      <c r="F47" s="165">
        <f t="shared" si="21"/>
        <v>1500</v>
      </c>
      <c r="G47" s="161">
        <f t="shared" si="21"/>
        <v>6000</v>
      </c>
    </row>
    <row r="48" spans="1:8" ht="15" thickBot="1" x14ac:dyDescent="0.35">
      <c r="A48" s="12" t="s">
        <v>68</v>
      </c>
      <c r="B48" s="20" t="s">
        <v>48</v>
      </c>
      <c r="C48" s="24" t="s">
        <v>69</v>
      </c>
      <c r="D48" s="164">
        <f t="shared" ref="D48" si="22">D47</f>
        <v>2400</v>
      </c>
      <c r="E48" s="169">
        <f t="shared" si="21"/>
        <v>6000</v>
      </c>
      <c r="F48" s="172">
        <f t="shared" si="21"/>
        <v>1500</v>
      </c>
      <c r="G48" s="162">
        <f t="shared" si="21"/>
        <v>6000</v>
      </c>
    </row>
    <row r="49" spans="1:8" ht="15" thickBot="1" x14ac:dyDescent="0.35">
      <c r="E49" s="38"/>
      <c r="F49" s="38"/>
      <c r="G49" s="38"/>
    </row>
    <row r="50" spans="1:8" x14ac:dyDescent="0.3">
      <c r="A50" s="8" t="s">
        <v>137</v>
      </c>
      <c r="B50" s="17" t="s">
        <v>111</v>
      </c>
      <c r="C50" s="21" t="s">
        <v>112</v>
      </c>
      <c r="D50" s="127">
        <v>4220</v>
      </c>
      <c r="E50" s="148">
        <v>5000</v>
      </c>
      <c r="F50" s="170">
        <v>0</v>
      </c>
      <c r="G50" s="149">
        <v>5000</v>
      </c>
    </row>
    <row r="51" spans="1:8" x14ac:dyDescent="0.3">
      <c r="A51" s="9" t="s">
        <v>137</v>
      </c>
      <c r="B51" s="18" t="s">
        <v>138</v>
      </c>
      <c r="C51" s="22" t="s">
        <v>139</v>
      </c>
      <c r="D51" s="128">
        <v>68375</v>
      </c>
      <c r="E51" s="38">
        <v>20000</v>
      </c>
      <c r="F51" s="171">
        <v>12000</v>
      </c>
      <c r="G51" s="150">
        <v>10000</v>
      </c>
    </row>
    <row r="52" spans="1:8" x14ac:dyDescent="0.3">
      <c r="A52" s="10" t="s">
        <v>137</v>
      </c>
      <c r="B52" s="19" t="s">
        <v>46</v>
      </c>
      <c r="C52" s="23" t="s">
        <v>140</v>
      </c>
      <c r="D52" s="163">
        <f t="shared" ref="D52" si="23">SUM(D50:D51)</f>
        <v>72595</v>
      </c>
      <c r="E52" s="168">
        <f t="shared" ref="E52:G52" si="24">SUM(E50:E51)</f>
        <v>25000</v>
      </c>
      <c r="F52" s="165">
        <f t="shared" si="24"/>
        <v>12000</v>
      </c>
      <c r="G52" s="161">
        <f t="shared" si="24"/>
        <v>15000</v>
      </c>
    </row>
    <row r="53" spans="1:8" ht="15" thickBot="1" x14ac:dyDescent="0.35">
      <c r="A53" s="12" t="s">
        <v>141</v>
      </c>
      <c r="B53" s="20" t="s">
        <v>48</v>
      </c>
      <c r="C53" s="24" t="s">
        <v>142</v>
      </c>
      <c r="D53" s="164">
        <f t="shared" ref="D53" si="25">D52</f>
        <v>72595</v>
      </c>
      <c r="E53" s="169">
        <f t="shared" ref="E53:G53" si="26">E52</f>
        <v>25000</v>
      </c>
      <c r="F53" s="172">
        <f t="shared" si="26"/>
        <v>12000</v>
      </c>
      <c r="G53" s="162">
        <f t="shared" si="26"/>
        <v>15000</v>
      </c>
    </row>
    <row r="54" spans="1:8" ht="15" thickBot="1" x14ac:dyDescent="0.35">
      <c r="E54" s="38"/>
      <c r="F54" s="38"/>
      <c r="G54" s="38"/>
    </row>
    <row r="55" spans="1:8" x14ac:dyDescent="0.3">
      <c r="A55" s="8" t="s">
        <v>143</v>
      </c>
      <c r="B55" s="17" t="s">
        <v>113</v>
      </c>
      <c r="C55" s="21" t="s">
        <v>114</v>
      </c>
      <c r="D55" s="127">
        <v>0</v>
      </c>
      <c r="E55" s="148">
        <v>20000</v>
      </c>
      <c r="F55" s="170">
        <v>0</v>
      </c>
      <c r="G55" s="149">
        <v>50000</v>
      </c>
      <c r="H55" t="s">
        <v>349</v>
      </c>
    </row>
    <row r="56" spans="1:8" x14ac:dyDescent="0.3">
      <c r="A56" s="10" t="s">
        <v>143</v>
      </c>
      <c r="B56" s="19" t="s">
        <v>46</v>
      </c>
      <c r="C56" s="23" t="s">
        <v>144</v>
      </c>
      <c r="D56" s="163">
        <f t="shared" ref="D56" si="27">D55</f>
        <v>0</v>
      </c>
      <c r="E56" s="168">
        <f t="shared" ref="E56:G57" si="28">E55</f>
        <v>20000</v>
      </c>
      <c r="F56" s="165">
        <f t="shared" si="28"/>
        <v>0</v>
      </c>
      <c r="G56" s="161">
        <f t="shared" si="28"/>
        <v>50000</v>
      </c>
    </row>
    <row r="57" spans="1:8" ht="15" thickBot="1" x14ac:dyDescent="0.35">
      <c r="A57" s="12" t="s">
        <v>145</v>
      </c>
      <c r="B57" s="20" t="s">
        <v>48</v>
      </c>
      <c r="C57" s="24" t="s">
        <v>146</v>
      </c>
      <c r="D57" s="164">
        <f t="shared" ref="D57" si="29">D56</f>
        <v>0</v>
      </c>
      <c r="E57" s="169">
        <f t="shared" si="28"/>
        <v>20000</v>
      </c>
      <c r="F57" s="172">
        <f t="shared" si="28"/>
        <v>0</v>
      </c>
      <c r="G57" s="162">
        <f t="shared" si="28"/>
        <v>50000</v>
      </c>
    </row>
    <row r="58" spans="1:8" ht="15" thickBot="1" x14ac:dyDescent="0.35">
      <c r="E58" s="38"/>
      <c r="F58" s="38"/>
      <c r="G58" s="38"/>
    </row>
    <row r="59" spans="1:8" x14ac:dyDescent="0.3">
      <c r="A59" s="8" t="s">
        <v>147</v>
      </c>
      <c r="B59" s="17" t="s">
        <v>111</v>
      </c>
      <c r="C59" s="21" t="s">
        <v>112</v>
      </c>
      <c r="D59" s="127">
        <v>67465</v>
      </c>
      <c r="E59" s="148">
        <v>100000</v>
      </c>
      <c r="F59" s="170">
        <v>71688.06</v>
      </c>
      <c r="G59" s="149">
        <v>100000</v>
      </c>
      <c r="H59" t="s">
        <v>355</v>
      </c>
    </row>
    <row r="60" spans="1:8" x14ac:dyDescent="0.3">
      <c r="A60" s="10" t="s">
        <v>147</v>
      </c>
      <c r="B60" s="19" t="s">
        <v>46</v>
      </c>
      <c r="C60" s="23" t="s">
        <v>148</v>
      </c>
      <c r="D60" s="163">
        <f t="shared" ref="D60" si="30">D59</f>
        <v>67465</v>
      </c>
      <c r="E60" s="168">
        <f t="shared" ref="E60:G61" si="31">E59</f>
        <v>100000</v>
      </c>
      <c r="F60" s="165">
        <f t="shared" si="31"/>
        <v>71688.06</v>
      </c>
      <c r="G60" s="161">
        <f t="shared" si="31"/>
        <v>100000</v>
      </c>
    </row>
    <row r="61" spans="1:8" ht="15" thickBot="1" x14ac:dyDescent="0.35">
      <c r="A61" s="12" t="s">
        <v>149</v>
      </c>
      <c r="B61" s="20" t="s">
        <v>48</v>
      </c>
      <c r="C61" s="24" t="s">
        <v>150</v>
      </c>
      <c r="D61" s="164">
        <f t="shared" ref="D61" si="32">D60</f>
        <v>67465</v>
      </c>
      <c r="E61" s="169">
        <f t="shared" si="31"/>
        <v>100000</v>
      </c>
      <c r="F61" s="172">
        <f t="shared" si="31"/>
        <v>71688.06</v>
      </c>
      <c r="G61" s="162">
        <f t="shared" si="31"/>
        <v>100000</v>
      </c>
    </row>
    <row r="62" spans="1:8" ht="15" thickBot="1" x14ac:dyDescent="0.35">
      <c r="E62" s="38"/>
      <c r="F62" s="38"/>
      <c r="G62" s="38"/>
    </row>
    <row r="63" spans="1:8" x14ac:dyDescent="0.3">
      <c r="A63" s="8" t="s">
        <v>151</v>
      </c>
      <c r="B63" s="17" t="s">
        <v>126</v>
      </c>
      <c r="C63" s="21" t="s">
        <v>127</v>
      </c>
      <c r="D63" s="127">
        <v>16194</v>
      </c>
      <c r="E63" s="148">
        <v>20000</v>
      </c>
      <c r="F63" s="170">
        <v>2085</v>
      </c>
      <c r="G63" s="149">
        <v>20000</v>
      </c>
    </row>
    <row r="64" spans="1:8" x14ac:dyDescent="0.3">
      <c r="A64" s="9" t="s">
        <v>151</v>
      </c>
      <c r="B64" s="18" t="s">
        <v>111</v>
      </c>
      <c r="C64" s="22" t="s">
        <v>112</v>
      </c>
      <c r="D64" s="128">
        <v>39371</v>
      </c>
      <c r="E64" s="38">
        <v>15000</v>
      </c>
      <c r="F64" s="171">
        <v>11000</v>
      </c>
      <c r="G64" s="150">
        <v>11000</v>
      </c>
    </row>
    <row r="65" spans="1:8" x14ac:dyDescent="0.3">
      <c r="A65" s="9" t="s">
        <v>151</v>
      </c>
      <c r="B65" s="18" t="s">
        <v>152</v>
      </c>
      <c r="C65" s="22" t="s">
        <v>153</v>
      </c>
      <c r="D65" s="128">
        <v>1609</v>
      </c>
      <c r="E65" s="38">
        <v>27000</v>
      </c>
      <c r="F65" s="171">
        <v>26678</v>
      </c>
      <c r="G65" s="150">
        <v>0</v>
      </c>
    </row>
    <row r="66" spans="1:8" x14ac:dyDescent="0.3">
      <c r="A66" s="9" t="s">
        <v>151</v>
      </c>
      <c r="B66" s="18" t="s">
        <v>154</v>
      </c>
      <c r="C66" s="22" t="s">
        <v>155</v>
      </c>
      <c r="D66" s="128">
        <v>50000</v>
      </c>
      <c r="E66" s="38">
        <v>50000</v>
      </c>
      <c r="F66" s="171">
        <v>10000</v>
      </c>
      <c r="G66" s="150">
        <v>50000</v>
      </c>
    </row>
    <row r="67" spans="1:8" x14ac:dyDescent="0.3">
      <c r="A67" s="10" t="s">
        <v>151</v>
      </c>
      <c r="B67" s="19" t="s">
        <v>46</v>
      </c>
      <c r="C67" s="23" t="s">
        <v>156</v>
      </c>
      <c r="D67" s="163">
        <f t="shared" ref="D67" si="33">SUM(D63:D66)</f>
        <v>107174</v>
      </c>
      <c r="E67" s="168">
        <f t="shared" ref="E67:G67" si="34">SUM(E63:E66)</f>
        <v>112000</v>
      </c>
      <c r="F67" s="165">
        <f t="shared" si="34"/>
        <v>49763</v>
      </c>
      <c r="G67" s="161">
        <f t="shared" si="34"/>
        <v>81000</v>
      </c>
      <c r="H67" t="s">
        <v>420</v>
      </c>
    </row>
    <row r="68" spans="1:8" ht="15" thickBot="1" x14ac:dyDescent="0.35">
      <c r="A68" s="12" t="s">
        <v>157</v>
      </c>
      <c r="B68" s="20" t="s">
        <v>48</v>
      </c>
      <c r="C68" s="24" t="s">
        <v>158</v>
      </c>
      <c r="D68" s="164">
        <f t="shared" ref="D68" si="35">D67</f>
        <v>107174</v>
      </c>
      <c r="E68" s="169">
        <f t="shared" ref="E68:G68" si="36">E67</f>
        <v>112000</v>
      </c>
      <c r="F68" s="172">
        <f t="shared" si="36"/>
        <v>49763</v>
      </c>
      <c r="G68" s="162">
        <f t="shared" si="36"/>
        <v>81000</v>
      </c>
    </row>
    <row r="69" spans="1:8" ht="15" thickBot="1" x14ac:dyDescent="0.35">
      <c r="E69" s="38"/>
      <c r="F69" s="38"/>
      <c r="G69" s="38"/>
    </row>
    <row r="70" spans="1:8" x14ac:dyDescent="0.3">
      <c r="A70" s="8" t="s">
        <v>159</v>
      </c>
      <c r="B70" s="17" t="s">
        <v>122</v>
      </c>
      <c r="C70" s="21" t="s">
        <v>123</v>
      </c>
      <c r="D70" s="127">
        <v>10837</v>
      </c>
      <c r="E70" s="148">
        <v>67500</v>
      </c>
      <c r="F70" s="170">
        <v>6720</v>
      </c>
      <c r="G70" s="149">
        <v>0</v>
      </c>
    </row>
    <row r="71" spans="1:8" x14ac:dyDescent="0.3">
      <c r="A71" s="9" t="s">
        <v>159</v>
      </c>
      <c r="B71" s="18" t="s">
        <v>111</v>
      </c>
      <c r="C71" s="22" t="s">
        <v>112</v>
      </c>
      <c r="D71" s="128">
        <v>46888</v>
      </c>
      <c r="E71" s="38">
        <v>50000</v>
      </c>
      <c r="F71" s="171">
        <v>0</v>
      </c>
      <c r="G71" s="150">
        <v>0</v>
      </c>
    </row>
    <row r="72" spans="1:8" x14ac:dyDescent="0.3">
      <c r="A72" s="9" t="s">
        <v>159</v>
      </c>
      <c r="B72" s="18" t="s">
        <v>113</v>
      </c>
      <c r="C72" s="22" t="s">
        <v>114</v>
      </c>
      <c r="D72" s="128">
        <v>41801</v>
      </c>
      <c r="E72" s="38">
        <v>90000</v>
      </c>
      <c r="F72" s="171">
        <v>80018</v>
      </c>
      <c r="G72" s="150">
        <v>30000</v>
      </c>
    </row>
    <row r="73" spans="1:8" x14ac:dyDescent="0.3">
      <c r="A73" s="9" t="s">
        <v>159</v>
      </c>
      <c r="B73" s="18" t="s">
        <v>117</v>
      </c>
      <c r="C73" s="22" t="s">
        <v>118</v>
      </c>
      <c r="D73" s="128">
        <v>258940</v>
      </c>
      <c r="E73" s="38">
        <v>200000</v>
      </c>
      <c r="F73" s="171">
        <v>0</v>
      </c>
      <c r="G73" s="150">
        <v>0</v>
      </c>
    </row>
    <row r="74" spans="1:8" x14ac:dyDescent="0.3">
      <c r="A74" s="10" t="s">
        <v>159</v>
      </c>
      <c r="B74" s="19" t="s">
        <v>46</v>
      </c>
      <c r="C74" s="23" t="s">
        <v>160</v>
      </c>
      <c r="D74" s="163">
        <f t="shared" ref="D74" si="37">SUM(D70:D73)</f>
        <v>358466</v>
      </c>
      <c r="E74" s="168">
        <f t="shared" ref="E74:F74" si="38">SUM(E70:E73)</f>
        <v>407500</v>
      </c>
      <c r="F74" s="165">
        <f t="shared" si="38"/>
        <v>86738</v>
      </c>
      <c r="G74" s="161">
        <f>SUM(G70:G73)</f>
        <v>30000</v>
      </c>
      <c r="H74" t="s">
        <v>421</v>
      </c>
    </row>
    <row r="75" spans="1:8" x14ac:dyDescent="0.3">
      <c r="A75" s="9" t="s">
        <v>161</v>
      </c>
      <c r="B75" s="18" t="s">
        <v>122</v>
      </c>
      <c r="C75" s="22" t="s">
        <v>123</v>
      </c>
      <c r="D75" s="128">
        <v>0</v>
      </c>
      <c r="E75" s="38">
        <v>0</v>
      </c>
      <c r="F75" s="171">
        <v>3000</v>
      </c>
      <c r="G75" s="150">
        <v>3000</v>
      </c>
    </row>
    <row r="76" spans="1:8" x14ac:dyDescent="0.3">
      <c r="A76" s="9" t="s">
        <v>161</v>
      </c>
      <c r="B76" s="18" t="s">
        <v>162</v>
      </c>
      <c r="C76" s="22" t="s">
        <v>163</v>
      </c>
      <c r="D76" s="128">
        <v>234497</v>
      </c>
      <c r="E76" s="38">
        <v>322500</v>
      </c>
      <c r="F76" s="171">
        <v>294869</v>
      </c>
      <c r="G76" s="150">
        <v>150000</v>
      </c>
    </row>
    <row r="77" spans="1:8" x14ac:dyDescent="0.3">
      <c r="A77" s="10" t="s">
        <v>161</v>
      </c>
      <c r="B77" s="19" t="s">
        <v>46</v>
      </c>
      <c r="C77" s="23" t="s">
        <v>164</v>
      </c>
      <c r="D77" s="163">
        <f>D76</f>
        <v>234497</v>
      </c>
      <c r="E77" s="168">
        <f>E76+E75</f>
        <v>322500</v>
      </c>
      <c r="F77" s="165">
        <f>F76+F75</f>
        <v>297869</v>
      </c>
      <c r="G77" s="161">
        <f>G76+G75</f>
        <v>153000</v>
      </c>
      <c r="H77" t="s">
        <v>422</v>
      </c>
    </row>
    <row r="78" spans="1:8" ht="15" thickBot="1" x14ac:dyDescent="0.35">
      <c r="A78" s="12" t="s">
        <v>165</v>
      </c>
      <c r="B78" s="20" t="s">
        <v>48</v>
      </c>
      <c r="C78" s="24" t="s">
        <v>166</v>
      </c>
      <c r="D78" s="164">
        <f>D77+D74</f>
        <v>592963</v>
      </c>
      <c r="E78" s="169">
        <f>E77+E74</f>
        <v>730000</v>
      </c>
      <c r="F78" s="172">
        <f>F77+F74</f>
        <v>384607</v>
      </c>
      <c r="G78" s="162">
        <f>G77+G74</f>
        <v>183000</v>
      </c>
    </row>
    <row r="79" spans="1:8" ht="15" thickBot="1" x14ac:dyDescent="0.35">
      <c r="E79" s="38"/>
      <c r="F79" s="38"/>
      <c r="G79" s="38"/>
    </row>
    <row r="80" spans="1:8" x14ac:dyDescent="0.3">
      <c r="A80" s="8" t="s">
        <v>167</v>
      </c>
      <c r="B80" s="244" t="s">
        <v>111</v>
      </c>
      <c r="C80" s="240" t="s">
        <v>112</v>
      </c>
      <c r="D80" s="127">
        <v>11500</v>
      </c>
      <c r="E80" s="148">
        <v>20000</v>
      </c>
      <c r="F80" s="170">
        <v>0</v>
      </c>
      <c r="G80" s="149">
        <v>0</v>
      </c>
    </row>
    <row r="81" spans="1:8" x14ac:dyDescent="0.3">
      <c r="A81" s="9" t="s">
        <v>167</v>
      </c>
      <c r="B81" s="245" t="s">
        <v>154</v>
      </c>
      <c r="C81" s="241" t="s">
        <v>155</v>
      </c>
      <c r="D81" s="128">
        <v>0</v>
      </c>
      <c r="E81" s="38">
        <v>0</v>
      </c>
      <c r="F81" s="171">
        <v>0</v>
      </c>
      <c r="G81" s="150">
        <v>0</v>
      </c>
    </row>
    <row r="82" spans="1:8" x14ac:dyDescent="0.3">
      <c r="A82" s="9" t="s">
        <v>167</v>
      </c>
      <c r="B82" s="245" t="s">
        <v>117</v>
      </c>
      <c r="C82" s="241" t="s">
        <v>118</v>
      </c>
      <c r="D82" s="128">
        <v>0</v>
      </c>
      <c r="E82" s="38">
        <v>350000</v>
      </c>
      <c r="F82" s="171">
        <v>62702.2</v>
      </c>
      <c r="G82" s="150">
        <v>600000</v>
      </c>
      <c r="H82" t="s">
        <v>411</v>
      </c>
    </row>
    <row r="83" spans="1:8" x14ac:dyDescent="0.3">
      <c r="A83" s="10" t="s">
        <v>167</v>
      </c>
      <c r="B83" s="87" t="s">
        <v>46</v>
      </c>
      <c r="C83" s="242" t="s">
        <v>168</v>
      </c>
      <c r="D83" s="165">
        <f t="shared" ref="D83:E83" si="39">SUM(D80:D82)</f>
        <v>11500</v>
      </c>
      <c r="E83" s="168">
        <f t="shared" si="39"/>
        <v>370000</v>
      </c>
      <c r="F83" s="165">
        <f>SUM(F80:F82)</f>
        <v>62702.2</v>
      </c>
      <c r="G83" s="161">
        <f>SUM(G80:G82)</f>
        <v>600000</v>
      </c>
    </row>
    <row r="84" spans="1:8" x14ac:dyDescent="0.3">
      <c r="A84" s="9" t="s">
        <v>324</v>
      </c>
      <c r="B84" s="245">
        <v>5021</v>
      </c>
      <c r="C84" s="54" t="s">
        <v>125</v>
      </c>
      <c r="D84" s="166">
        <v>0</v>
      </c>
      <c r="E84" s="38">
        <v>0</v>
      </c>
      <c r="F84" s="171">
        <v>10012</v>
      </c>
      <c r="G84" s="150">
        <v>0</v>
      </c>
    </row>
    <row r="85" spans="1:8" x14ac:dyDescent="0.3">
      <c r="A85" s="9" t="s">
        <v>325</v>
      </c>
      <c r="B85" s="245" t="s">
        <v>319</v>
      </c>
      <c r="C85" s="241" t="s">
        <v>320</v>
      </c>
      <c r="D85" s="128">
        <v>0</v>
      </c>
      <c r="E85" s="38">
        <v>6244</v>
      </c>
      <c r="F85" s="171">
        <v>6244</v>
      </c>
      <c r="G85" s="150">
        <v>0</v>
      </c>
    </row>
    <row r="86" spans="1:8" x14ac:dyDescent="0.3">
      <c r="A86" s="9" t="s">
        <v>326</v>
      </c>
      <c r="B86" s="245" t="s">
        <v>109</v>
      </c>
      <c r="C86" s="241" t="s">
        <v>110</v>
      </c>
      <c r="D86" s="128">
        <v>0</v>
      </c>
      <c r="E86" s="38">
        <v>30000</v>
      </c>
      <c r="F86" s="171">
        <v>26180</v>
      </c>
      <c r="G86" s="150">
        <v>30000</v>
      </c>
    </row>
    <row r="87" spans="1:8" x14ac:dyDescent="0.3">
      <c r="A87" s="9" t="s">
        <v>70</v>
      </c>
      <c r="B87" s="245" t="s">
        <v>126</v>
      </c>
      <c r="C87" s="241" t="s">
        <v>127</v>
      </c>
      <c r="D87" s="128">
        <v>47471</v>
      </c>
      <c r="E87" s="38">
        <v>29039</v>
      </c>
      <c r="F87" s="171">
        <v>26269</v>
      </c>
      <c r="G87" s="150">
        <v>30000</v>
      </c>
    </row>
    <row r="88" spans="1:8" x14ac:dyDescent="0.3">
      <c r="A88" s="9" t="s">
        <v>321</v>
      </c>
      <c r="B88" s="245" t="s">
        <v>111</v>
      </c>
      <c r="C88" s="241" t="s">
        <v>112</v>
      </c>
      <c r="D88" s="128"/>
      <c r="E88" s="38">
        <v>14717</v>
      </c>
      <c r="F88" s="171">
        <v>14717</v>
      </c>
      <c r="G88" s="150">
        <v>15000</v>
      </c>
    </row>
    <row r="89" spans="1:8" x14ac:dyDescent="0.3">
      <c r="A89" s="9" t="s">
        <v>322</v>
      </c>
      <c r="B89" s="245" t="s">
        <v>113</v>
      </c>
      <c r="C89" s="241" t="s">
        <v>114</v>
      </c>
      <c r="D89" s="128">
        <v>77042.2</v>
      </c>
      <c r="E89" s="38">
        <v>384000</v>
      </c>
      <c r="F89" s="171">
        <v>383992.52</v>
      </c>
      <c r="G89" s="150">
        <v>50000</v>
      </c>
    </row>
    <row r="90" spans="1:8" x14ac:dyDescent="0.3">
      <c r="A90" s="9" t="s">
        <v>323</v>
      </c>
      <c r="B90" s="245" t="s">
        <v>117</v>
      </c>
      <c r="C90" s="241" t="s">
        <v>118</v>
      </c>
      <c r="D90" s="128">
        <v>0</v>
      </c>
      <c r="E90" s="38">
        <v>63000</v>
      </c>
      <c r="F90" s="171">
        <v>62524.5</v>
      </c>
      <c r="G90" s="150">
        <v>0</v>
      </c>
    </row>
    <row r="91" spans="1:8" x14ac:dyDescent="0.3">
      <c r="A91" s="10" t="s">
        <v>70</v>
      </c>
      <c r="B91" s="87" t="s">
        <v>46</v>
      </c>
      <c r="C91" s="242" t="s">
        <v>71</v>
      </c>
      <c r="D91" s="165">
        <f t="shared" ref="D91:E91" si="40">SUM(D84:D90)</f>
        <v>124513.2</v>
      </c>
      <c r="E91" s="168">
        <f t="shared" si="40"/>
        <v>527000</v>
      </c>
      <c r="F91" s="165">
        <f>SUM(F84:F90)</f>
        <v>529939.02</v>
      </c>
      <c r="G91" s="161">
        <f>SUM(G84:G90)</f>
        <v>125000</v>
      </c>
      <c r="H91" t="s">
        <v>423</v>
      </c>
    </row>
    <row r="92" spans="1:8" ht="15" thickBot="1" x14ac:dyDescent="0.35">
      <c r="A92" s="12" t="s">
        <v>72</v>
      </c>
      <c r="B92" s="88" t="s">
        <v>48</v>
      </c>
      <c r="C92" s="243" t="s">
        <v>73</v>
      </c>
      <c r="D92" s="164">
        <f t="shared" ref="D92" si="41">D91+D83</f>
        <v>136013.20000000001</v>
      </c>
      <c r="E92" s="169">
        <f t="shared" ref="E92:G92" si="42">E91+E83</f>
        <v>897000</v>
      </c>
      <c r="F92" s="172">
        <f t="shared" si="42"/>
        <v>592641.22</v>
      </c>
      <c r="G92" s="162">
        <f t="shared" si="42"/>
        <v>725000</v>
      </c>
    </row>
    <row r="93" spans="1:8" ht="15" thickBot="1" x14ac:dyDescent="0.35">
      <c r="E93" s="38"/>
      <c r="F93" s="38"/>
      <c r="G93" s="38"/>
    </row>
    <row r="94" spans="1:8" x14ac:dyDescent="0.3">
      <c r="A94" s="8" t="s">
        <v>74</v>
      </c>
      <c r="B94" s="17" t="s">
        <v>124</v>
      </c>
      <c r="C94" s="21" t="s">
        <v>125</v>
      </c>
      <c r="D94" s="127">
        <v>20420</v>
      </c>
      <c r="E94" s="148">
        <v>24000</v>
      </c>
      <c r="F94" s="170">
        <v>22440</v>
      </c>
      <c r="G94" s="149">
        <v>24000</v>
      </c>
      <c r="H94" t="s">
        <v>424</v>
      </c>
    </row>
    <row r="95" spans="1:8" x14ac:dyDescent="0.3">
      <c r="A95" s="9" t="s">
        <v>74</v>
      </c>
      <c r="B95" s="18" t="s">
        <v>109</v>
      </c>
      <c r="C95" s="22" t="s">
        <v>110</v>
      </c>
      <c r="D95" s="128">
        <v>6002</v>
      </c>
      <c r="E95" s="38">
        <v>12000</v>
      </c>
      <c r="F95" s="171">
        <v>0</v>
      </c>
      <c r="G95" s="150">
        <v>0</v>
      </c>
    </row>
    <row r="96" spans="1:8" x14ac:dyDescent="0.3">
      <c r="A96" s="9" t="s">
        <v>74</v>
      </c>
      <c r="B96" s="18" t="s">
        <v>126</v>
      </c>
      <c r="C96" s="22" t="s">
        <v>127</v>
      </c>
      <c r="D96" s="128">
        <v>53865.4</v>
      </c>
      <c r="E96" s="38">
        <v>80000</v>
      </c>
      <c r="F96" s="171">
        <v>37461</v>
      </c>
      <c r="G96" s="150">
        <v>0</v>
      </c>
    </row>
    <row r="97" spans="1:8" x14ac:dyDescent="0.3">
      <c r="A97" s="9" t="s">
        <v>74</v>
      </c>
      <c r="B97" s="18" t="s">
        <v>169</v>
      </c>
      <c r="C97" s="22" t="s">
        <v>170</v>
      </c>
      <c r="D97" s="128">
        <v>15859</v>
      </c>
      <c r="E97" s="38">
        <v>145000</v>
      </c>
      <c r="F97" s="171">
        <v>138087</v>
      </c>
      <c r="G97" s="150">
        <v>145000</v>
      </c>
      <c r="H97" t="s">
        <v>266</v>
      </c>
    </row>
    <row r="98" spans="1:8" x14ac:dyDescent="0.3">
      <c r="A98" s="9" t="s">
        <v>74</v>
      </c>
      <c r="B98" s="18" t="s">
        <v>171</v>
      </c>
      <c r="C98" s="22" t="s">
        <v>172</v>
      </c>
      <c r="D98" s="128">
        <v>183066</v>
      </c>
      <c r="E98" s="38">
        <v>170000</v>
      </c>
      <c r="F98" s="171">
        <v>59690.16</v>
      </c>
      <c r="G98" s="150">
        <v>170000</v>
      </c>
      <c r="H98" t="s">
        <v>266</v>
      </c>
    </row>
    <row r="99" spans="1:8" x14ac:dyDescent="0.3">
      <c r="A99" s="9" t="s">
        <v>74</v>
      </c>
      <c r="B99" s="18" t="s">
        <v>122</v>
      </c>
      <c r="C99" s="22" t="s">
        <v>123</v>
      </c>
      <c r="D99" s="128">
        <v>107340</v>
      </c>
      <c r="E99" s="38">
        <v>230000</v>
      </c>
      <c r="F99" s="171">
        <v>211496.77</v>
      </c>
      <c r="G99" s="150">
        <v>230000</v>
      </c>
      <c r="H99" t="s">
        <v>266</v>
      </c>
    </row>
    <row r="100" spans="1:8" x14ac:dyDescent="0.3">
      <c r="A100" s="9" t="s">
        <v>74</v>
      </c>
      <c r="B100" s="18" t="s">
        <v>173</v>
      </c>
      <c r="C100" s="22" t="s">
        <v>174</v>
      </c>
      <c r="D100" s="128">
        <v>139</v>
      </c>
      <c r="E100" s="38">
        <v>250</v>
      </c>
      <c r="F100" s="171">
        <v>0</v>
      </c>
      <c r="G100" s="150">
        <v>0</v>
      </c>
    </row>
    <row r="101" spans="1:8" x14ac:dyDescent="0.3">
      <c r="A101" s="9" t="s">
        <v>74</v>
      </c>
      <c r="B101" s="18" t="s">
        <v>111</v>
      </c>
      <c r="C101" s="22" t="s">
        <v>112</v>
      </c>
      <c r="D101" s="128">
        <v>7744</v>
      </c>
      <c r="E101" s="38">
        <v>10000</v>
      </c>
      <c r="F101" s="171">
        <v>9500</v>
      </c>
      <c r="G101" s="150">
        <v>10000</v>
      </c>
    </row>
    <row r="102" spans="1:8" x14ac:dyDescent="0.3">
      <c r="A102" s="9" t="s">
        <v>74</v>
      </c>
      <c r="B102" s="18" t="s">
        <v>113</v>
      </c>
      <c r="C102" s="22" t="s">
        <v>114</v>
      </c>
      <c r="D102" s="128">
        <v>2299</v>
      </c>
      <c r="E102" s="38">
        <v>500000</v>
      </c>
      <c r="F102" s="171">
        <v>470695.6</v>
      </c>
      <c r="G102" s="150">
        <v>0</v>
      </c>
      <c r="H102" t="s">
        <v>350</v>
      </c>
    </row>
    <row r="103" spans="1:8" x14ac:dyDescent="0.3">
      <c r="A103" s="10" t="s">
        <v>74</v>
      </c>
      <c r="B103" s="19" t="s">
        <v>46</v>
      </c>
      <c r="C103" s="23" t="s">
        <v>75</v>
      </c>
      <c r="D103" s="163">
        <f t="shared" ref="D103" si="43">SUM(D94:D102)</f>
        <v>396734.4</v>
      </c>
      <c r="E103" s="168">
        <f t="shared" ref="E103:G103" si="44">SUM(E94:E102)</f>
        <v>1171250</v>
      </c>
      <c r="F103" s="165">
        <f t="shared" si="44"/>
        <v>949370.53</v>
      </c>
      <c r="G103" s="161">
        <f t="shared" si="44"/>
        <v>579000</v>
      </c>
    </row>
    <row r="104" spans="1:8" ht="15" thickBot="1" x14ac:dyDescent="0.35">
      <c r="A104" s="12" t="s">
        <v>76</v>
      </c>
      <c r="B104" s="20" t="s">
        <v>48</v>
      </c>
      <c r="C104" s="24" t="s">
        <v>77</v>
      </c>
      <c r="D104" s="164">
        <f t="shared" ref="D104" si="45">D103</f>
        <v>396734.4</v>
      </c>
      <c r="E104" s="169">
        <f>E103</f>
        <v>1171250</v>
      </c>
      <c r="F104" s="172">
        <f t="shared" ref="F104:G104" si="46">F103</f>
        <v>949370.53</v>
      </c>
      <c r="G104" s="162">
        <f t="shared" si="46"/>
        <v>579000</v>
      </c>
    </row>
    <row r="105" spans="1:8" ht="15" thickBot="1" x14ac:dyDescent="0.35">
      <c r="E105" s="38"/>
      <c r="F105" s="38"/>
      <c r="G105" s="38"/>
    </row>
    <row r="106" spans="1:8" x14ac:dyDescent="0.3">
      <c r="A106" s="8" t="s">
        <v>175</v>
      </c>
      <c r="B106" s="17" t="s">
        <v>124</v>
      </c>
      <c r="C106" s="21" t="s">
        <v>125</v>
      </c>
      <c r="D106" s="127">
        <v>70943</v>
      </c>
      <c r="E106" s="148">
        <v>100000</v>
      </c>
      <c r="F106" s="170">
        <v>40080</v>
      </c>
      <c r="G106" s="149">
        <v>100000</v>
      </c>
    </row>
    <row r="107" spans="1:8" x14ac:dyDescent="0.3">
      <c r="A107" s="9" t="s">
        <v>175</v>
      </c>
      <c r="B107" s="18" t="s">
        <v>176</v>
      </c>
      <c r="C107" s="22" t="s">
        <v>177</v>
      </c>
      <c r="D107" s="128">
        <v>0</v>
      </c>
      <c r="E107" s="38">
        <v>20000</v>
      </c>
      <c r="F107" s="171">
        <v>0</v>
      </c>
      <c r="G107" s="150">
        <v>20000</v>
      </c>
    </row>
    <row r="108" spans="1:8" x14ac:dyDescent="0.3">
      <c r="A108" s="9" t="s">
        <v>175</v>
      </c>
      <c r="B108" s="18" t="s">
        <v>178</v>
      </c>
      <c r="C108" s="22" t="s">
        <v>179</v>
      </c>
      <c r="D108" s="128">
        <v>0</v>
      </c>
      <c r="E108" s="38">
        <v>10000</v>
      </c>
      <c r="F108" s="171">
        <v>0</v>
      </c>
      <c r="G108" s="150">
        <v>10000</v>
      </c>
    </row>
    <row r="109" spans="1:8" x14ac:dyDescent="0.3">
      <c r="A109" s="9" t="s">
        <v>175</v>
      </c>
      <c r="B109" s="18" t="s">
        <v>126</v>
      </c>
      <c r="C109" s="22" t="s">
        <v>127</v>
      </c>
      <c r="D109" s="128">
        <v>3819</v>
      </c>
      <c r="E109" s="38">
        <v>15000</v>
      </c>
      <c r="F109" s="171">
        <v>8722</v>
      </c>
      <c r="G109" s="150">
        <v>15000</v>
      </c>
    </row>
    <row r="110" spans="1:8" x14ac:dyDescent="0.3">
      <c r="A110" s="9" t="s">
        <v>175</v>
      </c>
      <c r="B110" s="18" t="s">
        <v>122</v>
      </c>
      <c r="C110" s="22" t="s">
        <v>123</v>
      </c>
      <c r="D110" s="128">
        <v>157477</v>
      </c>
      <c r="E110" s="38">
        <v>240000</v>
      </c>
      <c r="F110" s="171">
        <v>232599.23</v>
      </c>
      <c r="G110" s="150">
        <v>250000</v>
      </c>
    </row>
    <row r="111" spans="1:8" x14ac:dyDescent="0.3">
      <c r="A111" s="9" t="s">
        <v>175</v>
      </c>
      <c r="B111" s="18" t="s">
        <v>113</v>
      </c>
      <c r="C111" s="22" t="s">
        <v>114</v>
      </c>
      <c r="D111" s="128">
        <v>29110</v>
      </c>
      <c r="E111" s="38">
        <v>50000</v>
      </c>
      <c r="F111" s="171">
        <v>21372.23</v>
      </c>
      <c r="G111" s="150">
        <v>50000</v>
      </c>
    </row>
    <row r="112" spans="1:8" x14ac:dyDescent="0.3">
      <c r="A112" s="9" t="s">
        <v>175</v>
      </c>
      <c r="B112" s="18" t="s">
        <v>180</v>
      </c>
      <c r="C112" s="22" t="s">
        <v>181</v>
      </c>
      <c r="D112" s="128">
        <v>2456</v>
      </c>
      <c r="E112" s="38">
        <v>3500</v>
      </c>
      <c r="F112" s="171">
        <v>0</v>
      </c>
      <c r="G112" s="150">
        <v>3500</v>
      </c>
    </row>
    <row r="113" spans="1:8" x14ac:dyDescent="0.3">
      <c r="A113" s="9" t="s">
        <v>175</v>
      </c>
      <c r="B113" s="18" t="s">
        <v>117</v>
      </c>
      <c r="C113" s="22" t="s">
        <v>327</v>
      </c>
      <c r="D113" s="128">
        <v>0</v>
      </c>
      <c r="E113" s="38">
        <v>50000</v>
      </c>
      <c r="F113" s="171">
        <v>50000</v>
      </c>
      <c r="G113" s="150">
        <v>10000</v>
      </c>
    </row>
    <row r="114" spans="1:8" x14ac:dyDescent="0.3">
      <c r="A114" s="10" t="s">
        <v>175</v>
      </c>
      <c r="B114" s="19" t="s">
        <v>46</v>
      </c>
      <c r="C114" s="23" t="s">
        <v>182</v>
      </c>
      <c r="D114" s="163">
        <f>SUM(D106:D113)</f>
        <v>263805</v>
      </c>
      <c r="E114" s="168">
        <f>SUM(E106:E113)</f>
        <v>488500</v>
      </c>
      <c r="F114" s="165">
        <f>SUM(F106:F113)</f>
        <v>352773.45999999996</v>
      </c>
      <c r="G114" s="161">
        <f>SUM(G106:G113)</f>
        <v>458500</v>
      </c>
      <c r="H114" t="s">
        <v>425</v>
      </c>
    </row>
    <row r="115" spans="1:8" x14ac:dyDescent="0.3">
      <c r="A115" s="9" t="s">
        <v>183</v>
      </c>
      <c r="B115" s="18" t="s">
        <v>111</v>
      </c>
      <c r="C115" s="22" t="s">
        <v>112</v>
      </c>
      <c r="D115" s="128">
        <v>0</v>
      </c>
      <c r="E115" s="38">
        <v>100000</v>
      </c>
      <c r="F115" s="171">
        <v>30000</v>
      </c>
      <c r="G115" s="150">
        <v>100000</v>
      </c>
      <c r="H115" t="s">
        <v>356</v>
      </c>
    </row>
    <row r="116" spans="1:8" x14ac:dyDescent="0.3">
      <c r="A116" s="9" t="s">
        <v>183</v>
      </c>
      <c r="B116" s="18" t="s">
        <v>328</v>
      </c>
      <c r="C116" s="22" t="s">
        <v>329</v>
      </c>
      <c r="D116" s="128">
        <v>0</v>
      </c>
      <c r="E116" s="38">
        <v>200000</v>
      </c>
      <c r="F116" s="171">
        <v>150000</v>
      </c>
      <c r="G116" s="150">
        <v>0</v>
      </c>
    </row>
    <row r="117" spans="1:8" x14ac:dyDescent="0.3">
      <c r="A117" s="10" t="s">
        <v>183</v>
      </c>
      <c r="B117" s="19" t="s">
        <v>46</v>
      </c>
      <c r="C117" s="23" t="s">
        <v>184</v>
      </c>
      <c r="D117" s="165">
        <f t="shared" ref="D117:E117" si="47">SUM(D115:D116)</f>
        <v>0</v>
      </c>
      <c r="E117" s="168">
        <f t="shared" si="47"/>
        <v>300000</v>
      </c>
      <c r="F117" s="165">
        <f>SUM(F115:F116)</f>
        <v>180000</v>
      </c>
      <c r="G117" s="161">
        <f>SUM(G115:G116)</f>
        <v>100000</v>
      </c>
    </row>
    <row r="118" spans="1:8" x14ac:dyDescent="0.3">
      <c r="A118" s="9" t="s">
        <v>185</v>
      </c>
      <c r="B118" s="18" t="s">
        <v>111</v>
      </c>
      <c r="C118" s="22" t="s">
        <v>112</v>
      </c>
      <c r="D118" s="128">
        <v>0</v>
      </c>
      <c r="E118" s="38">
        <v>600000</v>
      </c>
      <c r="F118" s="171">
        <v>0</v>
      </c>
      <c r="G118" s="150">
        <v>800000</v>
      </c>
      <c r="H118" t="s">
        <v>267</v>
      </c>
    </row>
    <row r="119" spans="1:8" x14ac:dyDescent="0.3">
      <c r="A119" s="9" t="s">
        <v>185</v>
      </c>
      <c r="B119" s="18" t="s">
        <v>328</v>
      </c>
      <c r="C119" s="22" t="s">
        <v>329</v>
      </c>
      <c r="D119" s="128">
        <v>0</v>
      </c>
      <c r="E119" s="38">
        <v>400000</v>
      </c>
      <c r="F119" s="171">
        <v>366198.75</v>
      </c>
      <c r="G119" s="150">
        <v>0</v>
      </c>
    </row>
    <row r="120" spans="1:8" x14ac:dyDescent="0.3">
      <c r="A120" s="10" t="s">
        <v>185</v>
      </c>
      <c r="B120" s="19" t="s">
        <v>46</v>
      </c>
      <c r="C120" s="23" t="s">
        <v>186</v>
      </c>
      <c r="D120" s="163">
        <f t="shared" ref="D120" si="48">D118</f>
        <v>0</v>
      </c>
      <c r="E120" s="168">
        <f>SUM(E118:E119)</f>
        <v>1000000</v>
      </c>
      <c r="F120" s="165">
        <f t="shared" ref="F120:G120" si="49">SUM(F118:F119)</f>
        <v>366198.75</v>
      </c>
      <c r="G120" s="161">
        <f t="shared" si="49"/>
        <v>800000</v>
      </c>
    </row>
    <row r="121" spans="1:8" x14ac:dyDescent="0.3">
      <c r="A121" s="9" t="s">
        <v>78</v>
      </c>
      <c r="B121" s="18" t="s">
        <v>124</v>
      </c>
      <c r="C121" s="22" t="s">
        <v>125</v>
      </c>
      <c r="D121" s="128">
        <v>2054</v>
      </c>
      <c r="E121" s="38">
        <v>5000</v>
      </c>
      <c r="F121" s="171">
        <v>2308</v>
      </c>
      <c r="G121" s="150">
        <v>3000</v>
      </c>
      <c r="H121" t="s">
        <v>426</v>
      </c>
    </row>
    <row r="122" spans="1:8" x14ac:dyDescent="0.3">
      <c r="A122" s="10" t="s">
        <v>78</v>
      </c>
      <c r="B122" s="19" t="s">
        <v>46</v>
      </c>
      <c r="C122" s="23" t="s">
        <v>85</v>
      </c>
      <c r="D122" s="163">
        <f t="shared" ref="D122" si="50">D121</f>
        <v>2054</v>
      </c>
      <c r="E122" s="168">
        <f t="shared" ref="E122:G122" si="51">E121</f>
        <v>5000</v>
      </c>
      <c r="F122" s="165">
        <f t="shared" si="51"/>
        <v>2308</v>
      </c>
      <c r="G122" s="161">
        <f t="shared" si="51"/>
        <v>3000</v>
      </c>
    </row>
    <row r="123" spans="1:8" ht="15" thickBot="1" x14ac:dyDescent="0.35">
      <c r="A123" s="12" t="s">
        <v>86</v>
      </c>
      <c r="B123" s="20" t="s">
        <v>48</v>
      </c>
      <c r="C123" s="24" t="s">
        <v>87</v>
      </c>
      <c r="D123" s="164">
        <f>D122+D120+D117+D114</f>
        <v>265859</v>
      </c>
      <c r="E123" s="359">
        <f>E122+E120+E117+E114</f>
        <v>1793500</v>
      </c>
      <c r="F123" s="360">
        <f>F122+F120+F117+F114</f>
        <v>901280.21</v>
      </c>
      <c r="G123" s="167">
        <f>G122+G120+G117+G114</f>
        <v>1361500</v>
      </c>
    </row>
    <row r="124" spans="1:8" ht="15" thickBot="1" x14ac:dyDescent="0.35">
      <c r="E124" s="38"/>
      <c r="F124" s="38"/>
      <c r="G124" s="38"/>
    </row>
    <row r="125" spans="1:8" x14ac:dyDescent="0.3">
      <c r="A125" s="8" t="s">
        <v>187</v>
      </c>
      <c r="B125" s="17" t="s">
        <v>111</v>
      </c>
      <c r="C125" s="21" t="s">
        <v>112</v>
      </c>
      <c r="D125" s="127">
        <v>15525</v>
      </c>
      <c r="E125" s="148">
        <v>30000</v>
      </c>
      <c r="F125" s="170">
        <v>16130</v>
      </c>
      <c r="G125" s="170">
        <v>30000</v>
      </c>
    </row>
    <row r="126" spans="1:8" x14ac:dyDescent="0.3">
      <c r="A126" s="10" t="s">
        <v>187</v>
      </c>
      <c r="B126" s="19" t="s">
        <v>46</v>
      </c>
      <c r="C126" s="23" t="s">
        <v>188</v>
      </c>
      <c r="D126" s="163">
        <f t="shared" ref="D126" si="52">D125</f>
        <v>15525</v>
      </c>
      <c r="E126" s="168">
        <f t="shared" ref="E126:G126" si="53">E125</f>
        <v>30000</v>
      </c>
      <c r="F126" s="165">
        <f t="shared" si="53"/>
        <v>16130</v>
      </c>
      <c r="G126" s="165">
        <f t="shared" si="53"/>
        <v>30000</v>
      </c>
    </row>
    <row r="127" spans="1:8" x14ac:dyDescent="0.3">
      <c r="A127" s="9" t="s">
        <v>88</v>
      </c>
      <c r="B127" s="18" t="s">
        <v>189</v>
      </c>
      <c r="C127" s="22" t="s">
        <v>190</v>
      </c>
      <c r="D127" s="128">
        <v>0</v>
      </c>
      <c r="E127" s="38">
        <v>5000</v>
      </c>
      <c r="F127" s="171">
        <v>0</v>
      </c>
      <c r="G127" s="171">
        <v>5000</v>
      </c>
    </row>
    <row r="128" spans="1:8" x14ac:dyDescent="0.3">
      <c r="A128" s="9" t="s">
        <v>88</v>
      </c>
      <c r="B128" s="18" t="s">
        <v>111</v>
      </c>
      <c r="C128" s="22" t="s">
        <v>112</v>
      </c>
      <c r="D128" s="128">
        <v>737151.09</v>
      </c>
      <c r="E128" s="38">
        <v>1200000</v>
      </c>
      <c r="F128" s="171">
        <v>658515.06999999995</v>
      </c>
      <c r="G128" s="171">
        <v>1000000</v>
      </c>
      <c r="H128" t="s">
        <v>357</v>
      </c>
    </row>
    <row r="129" spans="1:8" x14ac:dyDescent="0.3">
      <c r="A129" s="10" t="s">
        <v>88</v>
      </c>
      <c r="B129" s="19" t="s">
        <v>46</v>
      </c>
      <c r="C129" s="23" t="s">
        <v>91</v>
      </c>
      <c r="D129" s="163">
        <f t="shared" ref="D129" si="54">SUM(D127:D128)</f>
        <v>737151.09</v>
      </c>
      <c r="E129" s="168">
        <f t="shared" ref="E129:G129" si="55">SUM(E127:E128)</f>
        <v>1205000</v>
      </c>
      <c r="F129" s="165">
        <f t="shared" si="55"/>
        <v>658515.06999999995</v>
      </c>
      <c r="G129" s="165">
        <f t="shared" si="55"/>
        <v>1005000</v>
      </c>
    </row>
    <row r="130" spans="1:8" x14ac:dyDescent="0.3">
      <c r="A130" s="9" t="s">
        <v>191</v>
      </c>
      <c r="B130" s="18" t="s">
        <v>111</v>
      </c>
      <c r="C130" s="22" t="s">
        <v>112</v>
      </c>
      <c r="D130" s="128">
        <v>453653.91</v>
      </c>
      <c r="E130" s="38">
        <v>800000</v>
      </c>
      <c r="F130" s="171">
        <v>548350.68999999994</v>
      </c>
      <c r="G130" s="171">
        <v>600000</v>
      </c>
      <c r="H130" t="s">
        <v>268</v>
      </c>
    </row>
    <row r="131" spans="1:8" x14ac:dyDescent="0.3">
      <c r="A131" s="10" t="s">
        <v>191</v>
      </c>
      <c r="B131" s="19" t="s">
        <v>46</v>
      </c>
      <c r="C131" s="23" t="s">
        <v>192</v>
      </c>
      <c r="D131" s="163">
        <f t="shared" ref="D131" si="56">D130</f>
        <v>453653.91</v>
      </c>
      <c r="E131" s="168">
        <f t="shared" ref="E131:G131" si="57">E130</f>
        <v>800000</v>
      </c>
      <c r="F131" s="165">
        <f t="shared" si="57"/>
        <v>548350.68999999994</v>
      </c>
      <c r="G131" s="165">
        <f t="shared" si="57"/>
        <v>600000</v>
      </c>
    </row>
    <row r="132" spans="1:8" x14ac:dyDescent="0.3">
      <c r="A132" s="9" t="s">
        <v>92</v>
      </c>
      <c r="B132" s="18" t="s">
        <v>111</v>
      </c>
      <c r="C132" s="22" t="s">
        <v>112</v>
      </c>
      <c r="D132" s="128">
        <v>84305</v>
      </c>
      <c r="E132" s="38">
        <v>130000</v>
      </c>
      <c r="F132" s="171">
        <v>127051.23</v>
      </c>
      <c r="G132" s="171">
        <v>150000</v>
      </c>
      <c r="H132" t="s">
        <v>269</v>
      </c>
    </row>
    <row r="133" spans="1:8" x14ac:dyDescent="0.3">
      <c r="A133" s="10" t="s">
        <v>92</v>
      </c>
      <c r="B133" s="19" t="s">
        <v>46</v>
      </c>
      <c r="C133" s="23" t="s">
        <v>93</v>
      </c>
      <c r="D133" s="163">
        <f t="shared" ref="D133" si="58">D132</f>
        <v>84305</v>
      </c>
      <c r="E133" s="168">
        <f t="shared" ref="E133:G133" si="59">E132</f>
        <v>130000</v>
      </c>
      <c r="F133" s="165">
        <f t="shared" si="59"/>
        <v>127051.23</v>
      </c>
      <c r="G133" s="165">
        <f t="shared" si="59"/>
        <v>150000</v>
      </c>
    </row>
    <row r="134" spans="1:8" ht="15" thickBot="1" x14ac:dyDescent="0.35">
      <c r="A134" s="12" t="s">
        <v>94</v>
      </c>
      <c r="B134" s="20" t="s">
        <v>48</v>
      </c>
      <c r="C134" s="24" t="s">
        <v>95</v>
      </c>
      <c r="D134" s="130">
        <v>1290635</v>
      </c>
      <c r="E134" s="169">
        <f>E126+E129+E131+E133</f>
        <v>2165000</v>
      </c>
      <c r="F134" s="172">
        <f>F126+F129+F131+F133</f>
        <v>1350046.9899999998</v>
      </c>
      <c r="G134" s="172">
        <f>G126+G129+G131+G133</f>
        <v>1785000</v>
      </c>
    </row>
    <row r="135" spans="1:8" ht="15" thickBot="1" x14ac:dyDescent="0.35">
      <c r="E135" s="38"/>
      <c r="F135" s="38"/>
      <c r="G135" s="38"/>
    </row>
    <row r="136" spans="1:8" x14ac:dyDescent="0.3">
      <c r="A136" s="8" t="s">
        <v>193</v>
      </c>
      <c r="B136" s="17" t="s">
        <v>194</v>
      </c>
      <c r="C136" s="21" t="s">
        <v>195</v>
      </c>
      <c r="D136" s="127">
        <v>870377</v>
      </c>
      <c r="E136" s="148">
        <v>1450000</v>
      </c>
      <c r="F136" s="170">
        <v>1039974</v>
      </c>
      <c r="G136" s="170">
        <v>1450000</v>
      </c>
      <c r="H136" t="s">
        <v>358</v>
      </c>
    </row>
    <row r="137" spans="1:8" x14ac:dyDescent="0.3">
      <c r="A137" s="9" t="s">
        <v>193</v>
      </c>
      <c r="B137" s="18" t="s">
        <v>124</v>
      </c>
      <c r="C137" s="22" t="s">
        <v>125</v>
      </c>
      <c r="D137" s="128">
        <v>133914</v>
      </c>
      <c r="E137" s="38">
        <v>193249</v>
      </c>
      <c r="F137" s="171">
        <f>76187</f>
        <v>76187</v>
      </c>
      <c r="G137" s="171">
        <v>200000</v>
      </c>
      <c r="H137" t="s">
        <v>428</v>
      </c>
    </row>
    <row r="138" spans="1:8" x14ac:dyDescent="0.3">
      <c r="A138" s="9" t="s">
        <v>193</v>
      </c>
      <c r="B138" s="18" t="s">
        <v>176</v>
      </c>
      <c r="C138" s="22" t="s">
        <v>177</v>
      </c>
      <c r="D138" s="128">
        <v>237988</v>
      </c>
      <c r="E138" s="38">
        <v>280000</v>
      </c>
      <c r="F138" s="171">
        <v>267158</v>
      </c>
      <c r="G138" s="171">
        <v>300000</v>
      </c>
    </row>
    <row r="139" spans="1:8" x14ac:dyDescent="0.3">
      <c r="A139" s="9" t="s">
        <v>193</v>
      </c>
      <c r="B139" s="18" t="s">
        <v>178</v>
      </c>
      <c r="C139" s="22" t="s">
        <v>179</v>
      </c>
      <c r="D139" s="128">
        <v>91210</v>
      </c>
      <c r="E139" s="38">
        <v>120000</v>
      </c>
      <c r="F139" s="171">
        <v>96947</v>
      </c>
      <c r="G139" s="171">
        <v>140000</v>
      </c>
    </row>
    <row r="140" spans="1:8" x14ac:dyDescent="0.3">
      <c r="A140" s="9" t="s">
        <v>193</v>
      </c>
      <c r="B140" s="18" t="s">
        <v>109</v>
      </c>
      <c r="C140" s="22" t="s">
        <v>110</v>
      </c>
      <c r="D140" s="128">
        <v>268620</v>
      </c>
      <c r="E140" s="38">
        <v>300000</v>
      </c>
      <c r="F140" s="171">
        <v>13055.44</v>
      </c>
      <c r="G140" s="171">
        <v>400000</v>
      </c>
      <c r="H140" t="s">
        <v>359</v>
      </c>
    </row>
    <row r="141" spans="1:8" x14ac:dyDescent="0.3">
      <c r="A141" s="9" t="s">
        <v>193</v>
      </c>
      <c r="B141" s="18" t="s">
        <v>126</v>
      </c>
      <c r="C141" s="22" t="s">
        <v>127</v>
      </c>
      <c r="D141" s="128">
        <v>88741</v>
      </c>
      <c r="E141" s="38">
        <v>90000</v>
      </c>
      <c r="F141" s="171">
        <v>54121.56</v>
      </c>
      <c r="G141" s="171">
        <v>80000</v>
      </c>
    </row>
    <row r="142" spans="1:8" x14ac:dyDescent="0.3">
      <c r="A142" s="9" t="s">
        <v>193</v>
      </c>
      <c r="B142" s="18" t="s">
        <v>196</v>
      </c>
      <c r="C142" s="22" t="s">
        <v>197</v>
      </c>
      <c r="D142" s="128">
        <v>72681.75</v>
      </c>
      <c r="E142" s="38">
        <v>100000</v>
      </c>
      <c r="F142" s="171">
        <v>47019.7</v>
      </c>
      <c r="G142" s="171">
        <v>60000</v>
      </c>
    </row>
    <row r="143" spans="1:8" x14ac:dyDescent="0.3">
      <c r="A143" s="9" t="s">
        <v>193</v>
      </c>
      <c r="B143" s="18" t="s">
        <v>198</v>
      </c>
      <c r="C143" s="22" t="s">
        <v>199</v>
      </c>
      <c r="D143" s="128">
        <v>43000</v>
      </c>
      <c r="E143" s="38">
        <v>40000</v>
      </c>
      <c r="F143" s="171">
        <v>0</v>
      </c>
      <c r="G143" s="171">
        <v>25000</v>
      </c>
    </row>
    <row r="144" spans="1:8" x14ac:dyDescent="0.3">
      <c r="A144" s="9" t="s">
        <v>193</v>
      </c>
      <c r="B144" s="18" t="s">
        <v>111</v>
      </c>
      <c r="C144" s="22" t="s">
        <v>112</v>
      </c>
      <c r="D144" s="128">
        <v>109324.93</v>
      </c>
      <c r="E144" s="38">
        <v>450000</v>
      </c>
      <c r="F144" s="171">
        <v>306034.13</v>
      </c>
      <c r="G144" s="171">
        <v>450000</v>
      </c>
      <c r="H144" t="s">
        <v>427</v>
      </c>
    </row>
    <row r="145" spans="1:8" x14ac:dyDescent="0.3">
      <c r="A145" s="9" t="s">
        <v>193</v>
      </c>
      <c r="B145" s="18" t="s">
        <v>113</v>
      </c>
      <c r="C145" s="22" t="s">
        <v>114</v>
      </c>
      <c r="D145" s="128">
        <v>69813.7</v>
      </c>
      <c r="E145" s="38">
        <v>150000</v>
      </c>
      <c r="F145" s="171">
        <v>84915.28</v>
      </c>
      <c r="G145" s="171">
        <v>100000</v>
      </c>
    </row>
    <row r="146" spans="1:8" x14ac:dyDescent="0.3">
      <c r="A146" s="9" t="s">
        <v>193</v>
      </c>
      <c r="B146" s="18" t="s">
        <v>330</v>
      </c>
      <c r="C146" s="22" t="s">
        <v>331</v>
      </c>
      <c r="D146" s="128">
        <v>0</v>
      </c>
      <c r="E146" s="38">
        <v>6751</v>
      </c>
      <c r="F146" s="171">
        <v>6751</v>
      </c>
      <c r="G146" s="171">
        <v>0</v>
      </c>
    </row>
    <row r="147" spans="1:8" x14ac:dyDescent="0.3">
      <c r="A147" s="10" t="s">
        <v>193</v>
      </c>
      <c r="B147" s="19" t="s">
        <v>46</v>
      </c>
      <c r="C147" s="23" t="s">
        <v>200</v>
      </c>
      <c r="D147" s="165">
        <f t="shared" ref="D147:E147" si="60">SUM(D136:D146)</f>
        <v>1985670.38</v>
      </c>
      <c r="E147" s="168">
        <f t="shared" si="60"/>
        <v>3180000</v>
      </c>
      <c r="F147" s="165">
        <f>SUM(F136:F146)</f>
        <v>1992163.11</v>
      </c>
      <c r="G147" s="165">
        <f>SUM(G136:G146)</f>
        <v>3205000</v>
      </c>
    </row>
    <row r="148" spans="1:8" ht="15" thickBot="1" x14ac:dyDescent="0.35">
      <c r="A148" s="12" t="s">
        <v>201</v>
      </c>
      <c r="B148" s="20" t="s">
        <v>48</v>
      </c>
      <c r="C148" s="24" t="s">
        <v>202</v>
      </c>
      <c r="D148" s="164">
        <f t="shared" ref="D148" si="61">D147</f>
        <v>1985670.38</v>
      </c>
      <c r="E148" s="169">
        <f t="shared" ref="E148:G148" si="62">E147</f>
        <v>3180000</v>
      </c>
      <c r="F148" s="172">
        <f t="shared" si="62"/>
        <v>1992163.11</v>
      </c>
      <c r="G148" s="172">
        <f t="shared" si="62"/>
        <v>3205000</v>
      </c>
    </row>
    <row r="149" spans="1:8" ht="15" thickBot="1" x14ac:dyDescent="0.35">
      <c r="E149" s="38"/>
      <c r="F149" s="38"/>
      <c r="G149" s="38"/>
    </row>
    <row r="150" spans="1:8" x14ac:dyDescent="0.3">
      <c r="A150" s="8" t="s">
        <v>203</v>
      </c>
      <c r="B150" s="17" t="s">
        <v>111</v>
      </c>
      <c r="C150" s="21" t="s">
        <v>112</v>
      </c>
      <c r="D150" s="127">
        <v>0</v>
      </c>
      <c r="E150" s="148">
        <v>20000</v>
      </c>
      <c r="F150" s="170">
        <v>0</v>
      </c>
      <c r="G150" s="170">
        <v>20000</v>
      </c>
    </row>
    <row r="151" spans="1:8" x14ac:dyDescent="0.3">
      <c r="A151" s="10" t="s">
        <v>203</v>
      </c>
      <c r="B151" s="19" t="s">
        <v>46</v>
      </c>
      <c r="C151" s="23" t="s">
        <v>204</v>
      </c>
      <c r="D151" s="163">
        <f t="shared" ref="D151:D152" si="63">D150</f>
        <v>0</v>
      </c>
      <c r="E151" s="168">
        <f t="shared" ref="E151:G152" si="64">E150</f>
        <v>20000</v>
      </c>
      <c r="F151" s="165">
        <f t="shared" si="64"/>
        <v>0</v>
      </c>
      <c r="G151" s="165">
        <f t="shared" si="64"/>
        <v>20000</v>
      </c>
    </row>
    <row r="152" spans="1:8" ht="15" thickBot="1" x14ac:dyDescent="0.35">
      <c r="A152" s="12" t="s">
        <v>205</v>
      </c>
      <c r="B152" s="20" t="s">
        <v>48</v>
      </c>
      <c r="C152" s="24" t="s">
        <v>206</v>
      </c>
      <c r="D152" s="164">
        <f t="shared" si="63"/>
        <v>0</v>
      </c>
      <c r="E152" s="169">
        <f t="shared" si="64"/>
        <v>20000</v>
      </c>
      <c r="F152" s="172">
        <f t="shared" si="64"/>
        <v>0</v>
      </c>
      <c r="G152" s="172">
        <f t="shared" si="64"/>
        <v>20000</v>
      </c>
    </row>
    <row r="153" spans="1:8" ht="15" thickBot="1" x14ac:dyDescent="0.35">
      <c r="E153" s="38"/>
      <c r="F153" s="38"/>
      <c r="G153" s="38"/>
    </row>
    <row r="154" spans="1:8" ht="15" thickBot="1" x14ac:dyDescent="0.35">
      <c r="A154" s="175">
        <v>5213</v>
      </c>
      <c r="B154" s="176">
        <v>5139</v>
      </c>
      <c r="C154" s="176" t="s">
        <v>332</v>
      </c>
      <c r="D154" s="176">
        <v>0</v>
      </c>
      <c r="E154" s="148">
        <v>19000</v>
      </c>
      <c r="F154" s="170">
        <v>9532.5</v>
      </c>
      <c r="G154" s="170">
        <v>20000</v>
      </c>
    </row>
    <row r="155" spans="1:8" x14ac:dyDescent="0.3">
      <c r="A155" s="28" t="s">
        <v>246</v>
      </c>
      <c r="B155" s="30" t="s">
        <v>247</v>
      </c>
      <c r="C155" s="31" t="s">
        <v>249</v>
      </c>
      <c r="D155" s="29">
        <v>0</v>
      </c>
      <c r="E155" s="38">
        <v>1000</v>
      </c>
      <c r="F155" s="171">
        <v>0</v>
      </c>
      <c r="G155" s="171">
        <v>10000</v>
      </c>
      <c r="H155" t="s">
        <v>348</v>
      </c>
    </row>
    <row r="156" spans="1:8" x14ac:dyDescent="0.3">
      <c r="A156" s="10">
        <v>5213</v>
      </c>
      <c r="B156" s="39" t="s">
        <v>46</v>
      </c>
      <c r="C156" s="23" t="s">
        <v>248</v>
      </c>
      <c r="D156" s="27">
        <f t="shared" ref="D156:E156" si="65">SUM(D154:D155)</f>
        <v>0</v>
      </c>
      <c r="E156" s="168">
        <f t="shared" si="65"/>
        <v>20000</v>
      </c>
      <c r="F156" s="165">
        <f>SUM(F154:F155)</f>
        <v>9532.5</v>
      </c>
      <c r="G156" s="165">
        <f>SUM(G154:G155)</f>
        <v>30000</v>
      </c>
    </row>
    <row r="157" spans="1:8" ht="15" thickBot="1" x14ac:dyDescent="0.35">
      <c r="A157" s="41" t="s">
        <v>273</v>
      </c>
      <c r="B157" s="35" t="s">
        <v>48</v>
      </c>
      <c r="C157" s="40"/>
      <c r="D157" s="42">
        <v>0</v>
      </c>
      <c r="E157" s="173">
        <f t="shared" ref="E157:G157" si="66">E156</f>
        <v>20000</v>
      </c>
      <c r="F157" s="174">
        <f t="shared" si="66"/>
        <v>9532.5</v>
      </c>
      <c r="G157" s="174">
        <f t="shared" si="66"/>
        <v>30000</v>
      </c>
    </row>
    <row r="158" spans="1:8" ht="15" thickBot="1" x14ac:dyDescent="0.35">
      <c r="C158" s="5"/>
      <c r="E158" s="38"/>
      <c r="F158" s="38"/>
      <c r="G158" s="38"/>
    </row>
    <row r="159" spans="1:8" x14ac:dyDescent="0.3">
      <c r="A159" s="8" t="s">
        <v>345</v>
      </c>
      <c r="B159" s="141">
        <v>5011</v>
      </c>
      <c r="C159" s="352" t="s">
        <v>195</v>
      </c>
      <c r="D159" s="348">
        <v>0</v>
      </c>
      <c r="E159" s="276">
        <v>0</v>
      </c>
      <c r="F159" s="363">
        <v>9615</v>
      </c>
      <c r="G159" s="361">
        <v>0</v>
      </c>
    </row>
    <row r="160" spans="1:8" x14ac:dyDescent="0.3">
      <c r="A160" s="9" t="s">
        <v>346</v>
      </c>
      <c r="B160" s="347">
        <v>5031</v>
      </c>
      <c r="C160" s="353" t="s">
        <v>333</v>
      </c>
      <c r="D160" s="349">
        <v>0</v>
      </c>
      <c r="E160" s="263">
        <v>0</v>
      </c>
      <c r="F160" s="364">
        <v>2385</v>
      </c>
      <c r="G160" s="362">
        <v>0</v>
      </c>
    </row>
    <row r="161" spans="1:8" x14ac:dyDescent="0.3">
      <c r="A161" s="9" t="s">
        <v>347</v>
      </c>
      <c r="B161" s="347">
        <v>5032</v>
      </c>
      <c r="C161" s="353" t="s">
        <v>179</v>
      </c>
      <c r="D161" s="349">
        <v>0</v>
      </c>
      <c r="E161" s="263">
        <v>0</v>
      </c>
      <c r="F161" s="364">
        <v>866</v>
      </c>
      <c r="G161" s="362">
        <v>0</v>
      </c>
    </row>
    <row r="162" spans="1:8" x14ac:dyDescent="0.3">
      <c r="A162" s="9" t="s">
        <v>207</v>
      </c>
      <c r="B162" s="18" t="s">
        <v>109</v>
      </c>
      <c r="C162" s="22" t="s">
        <v>110</v>
      </c>
      <c r="D162" s="79">
        <v>74424.759999999995</v>
      </c>
      <c r="E162" s="263">
        <v>216100</v>
      </c>
      <c r="F162" s="364">
        <v>216070</v>
      </c>
      <c r="G162" s="362">
        <v>100000</v>
      </c>
      <c r="H162" t="s">
        <v>360</v>
      </c>
    </row>
    <row r="163" spans="1:8" x14ac:dyDescent="0.3">
      <c r="A163" s="9" t="s">
        <v>207</v>
      </c>
      <c r="B163" s="18" t="s">
        <v>126</v>
      </c>
      <c r="C163" s="22" t="s">
        <v>127</v>
      </c>
      <c r="D163" s="79">
        <v>22126.14</v>
      </c>
      <c r="E163" s="263">
        <v>47900</v>
      </c>
      <c r="F163" s="364">
        <v>48459.9</v>
      </c>
      <c r="G163" s="362">
        <v>50000</v>
      </c>
    </row>
    <row r="164" spans="1:8" x14ac:dyDescent="0.3">
      <c r="A164" s="9" t="s">
        <v>207</v>
      </c>
      <c r="B164" s="18" t="s">
        <v>169</v>
      </c>
      <c r="C164" s="22" t="s">
        <v>170</v>
      </c>
      <c r="D164" s="79">
        <v>2528</v>
      </c>
      <c r="E164" s="263">
        <v>5200</v>
      </c>
      <c r="F164" s="364">
        <v>4660</v>
      </c>
      <c r="G164" s="362">
        <v>5200</v>
      </c>
    </row>
    <row r="165" spans="1:8" x14ac:dyDescent="0.3">
      <c r="A165" s="9" t="s">
        <v>207</v>
      </c>
      <c r="B165" s="18" t="s">
        <v>122</v>
      </c>
      <c r="C165" s="22" t="s">
        <v>123</v>
      </c>
      <c r="D165" s="79">
        <v>11600</v>
      </c>
      <c r="E165" s="263">
        <v>17800</v>
      </c>
      <c r="F165" s="364">
        <v>17518.05</v>
      </c>
      <c r="G165" s="362">
        <v>20000</v>
      </c>
      <c r="H165" t="s">
        <v>430</v>
      </c>
    </row>
    <row r="166" spans="1:8" x14ac:dyDescent="0.3">
      <c r="A166" s="9" t="s">
        <v>207</v>
      </c>
      <c r="B166" s="18" t="s">
        <v>196</v>
      </c>
      <c r="C166" s="22" t="s">
        <v>197</v>
      </c>
      <c r="D166" s="79">
        <v>12243.94</v>
      </c>
      <c r="E166" s="263">
        <v>3000</v>
      </c>
      <c r="F166" s="364">
        <v>2564.4699999999998</v>
      </c>
      <c r="G166" s="362">
        <v>10000</v>
      </c>
      <c r="H166" t="s">
        <v>431</v>
      </c>
    </row>
    <row r="167" spans="1:8" x14ac:dyDescent="0.3">
      <c r="A167" s="9" t="s">
        <v>207</v>
      </c>
      <c r="B167" s="18" t="s">
        <v>173</v>
      </c>
      <c r="C167" s="22" t="s">
        <v>174</v>
      </c>
      <c r="D167" s="79">
        <v>1884</v>
      </c>
      <c r="E167" s="263">
        <v>5000</v>
      </c>
      <c r="F167" s="364">
        <v>5000</v>
      </c>
      <c r="G167" s="362">
        <v>8000</v>
      </c>
    </row>
    <row r="168" spans="1:8" x14ac:dyDescent="0.3">
      <c r="A168" s="9" t="s">
        <v>207</v>
      </c>
      <c r="B168" s="18" t="s">
        <v>111</v>
      </c>
      <c r="C168" s="22" t="s">
        <v>112</v>
      </c>
      <c r="D168" s="79">
        <v>18372.75</v>
      </c>
      <c r="E168" s="263">
        <v>48000</v>
      </c>
      <c r="F168" s="364">
        <v>51425.86</v>
      </c>
      <c r="G168" s="362">
        <v>50000</v>
      </c>
      <c r="H168" t="s">
        <v>432</v>
      </c>
    </row>
    <row r="169" spans="1:8" x14ac:dyDescent="0.3">
      <c r="A169" s="9" t="s">
        <v>207</v>
      </c>
      <c r="B169" s="18" t="s">
        <v>113</v>
      </c>
      <c r="C169" s="22" t="s">
        <v>114</v>
      </c>
      <c r="D169" s="79">
        <v>119481</v>
      </c>
      <c r="E169" s="263">
        <v>115000</v>
      </c>
      <c r="F169" s="364">
        <v>114320.62</v>
      </c>
      <c r="G169" s="362">
        <v>30000</v>
      </c>
      <c r="H169" s="3"/>
    </row>
    <row r="170" spans="1:8" x14ac:dyDescent="0.3">
      <c r="A170" s="9" t="s">
        <v>207</v>
      </c>
      <c r="B170" s="18" t="s">
        <v>208</v>
      </c>
      <c r="C170" s="22" t="s">
        <v>209</v>
      </c>
      <c r="D170" s="79">
        <v>1042730</v>
      </c>
      <c r="E170" s="263">
        <v>5000</v>
      </c>
      <c r="F170" s="364">
        <v>0</v>
      </c>
      <c r="G170" s="362">
        <v>0</v>
      </c>
    </row>
    <row r="171" spans="1:8" x14ac:dyDescent="0.3">
      <c r="A171" s="10" t="s">
        <v>207</v>
      </c>
      <c r="B171" s="19" t="s">
        <v>46</v>
      </c>
      <c r="C171" s="23" t="s">
        <v>210</v>
      </c>
      <c r="D171" s="350">
        <f t="shared" ref="D171" si="67">SUM(D159:D170)</f>
        <v>1305390.5899999999</v>
      </c>
      <c r="E171" s="168">
        <f>SUM(E159:E170)</f>
        <v>463000</v>
      </c>
      <c r="F171" s="165">
        <f t="shared" ref="F171:G171" si="68">SUM(F159:F170)</f>
        <v>472884.89999999997</v>
      </c>
      <c r="G171" s="161">
        <f t="shared" si="68"/>
        <v>273200</v>
      </c>
    </row>
    <row r="172" spans="1:8" ht="15" thickBot="1" x14ac:dyDescent="0.35">
      <c r="A172" s="12" t="s">
        <v>211</v>
      </c>
      <c r="B172" s="20" t="s">
        <v>48</v>
      </c>
      <c r="C172" s="24" t="s">
        <v>212</v>
      </c>
      <c r="D172" s="351">
        <f t="shared" ref="D172" si="69">D171</f>
        <v>1305390.5899999999</v>
      </c>
      <c r="E172" s="169">
        <f t="shared" ref="E172:G172" si="70">E171</f>
        <v>463000</v>
      </c>
      <c r="F172" s="172">
        <f t="shared" si="70"/>
        <v>472884.89999999997</v>
      </c>
      <c r="G172" s="162">
        <f t="shared" si="70"/>
        <v>273200</v>
      </c>
    </row>
    <row r="173" spans="1:8" ht="15" thickBot="1" x14ac:dyDescent="0.35">
      <c r="E173" s="38"/>
      <c r="F173" s="38"/>
      <c r="G173" s="38"/>
    </row>
    <row r="174" spans="1:8" x14ac:dyDescent="0.3">
      <c r="A174" s="8" t="s">
        <v>213</v>
      </c>
      <c r="B174" s="17" t="s">
        <v>214</v>
      </c>
      <c r="C174" s="21" t="s">
        <v>215</v>
      </c>
      <c r="D174" s="127">
        <v>626074</v>
      </c>
      <c r="E174" s="148">
        <v>850000</v>
      </c>
      <c r="F174" s="170">
        <v>721193</v>
      </c>
      <c r="G174" s="149">
        <v>850000</v>
      </c>
      <c r="H174" s="3"/>
    </row>
    <row r="175" spans="1:8" x14ac:dyDescent="0.3">
      <c r="A175" s="9" t="s">
        <v>213</v>
      </c>
      <c r="B175" s="18" t="s">
        <v>176</v>
      </c>
      <c r="C175" s="22" t="s">
        <v>177</v>
      </c>
      <c r="D175" s="128">
        <v>121998</v>
      </c>
      <c r="E175" s="38">
        <v>200000</v>
      </c>
      <c r="F175" s="171">
        <v>147909</v>
      </c>
      <c r="G175" s="150">
        <v>200000</v>
      </c>
    </row>
    <row r="176" spans="1:8" x14ac:dyDescent="0.3">
      <c r="A176" s="9" t="s">
        <v>213</v>
      </c>
      <c r="B176" s="18" t="s">
        <v>178</v>
      </c>
      <c r="C176" s="22" t="s">
        <v>179</v>
      </c>
      <c r="D176" s="128">
        <v>59646</v>
      </c>
      <c r="E176" s="38">
        <v>90000</v>
      </c>
      <c r="F176" s="171">
        <v>77270</v>
      </c>
      <c r="G176" s="150">
        <v>90000</v>
      </c>
    </row>
    <row r="177" spans="1:8" x14ac:dyDescent="0.3">
      <c r="A177" s="10" t="s">
        <v>213</v>
      </c>
      <c r="B177" s="19" t="s">
        <v>46</v>
      </c>
      <c r="C177" s="23" t="s">
        <v>216</v>
      </c>
      <c r="D177" s="163">
        <f t="shared" ref="D177" si="71">SUM(D174:D176)</f>
        <v>807718</v>
      </c>
      <c r="E177" s="168">
        <f t="shared" ref="E177:G177" si="72">SUM(E174:E176)</f>
        <v>1140000</v>
      </c>
      <c r="F177" s="165">
        <f t="shared" si="72"/>
        <v>946372</v>
      </c>
      <c r="G177" s="161">
        <f t="shared" si="72"/>
        <v>1140000</v>
      </c>
    </row>
    <row r="178" spans="1:8" x14ac:dyDescent="0.3">
      <c r="A178" s="9" t="s">
        <v>217</v>
      </c>
      <c r="B178" s="18" t="s">
        <v>124</v>
      </c>
      <c r="C178" s="22" t="s">
        <v>125</v>
      </c>
      <c r="D178" s="128">
        <v>26395</v>
      </c>
      <c r="E178" s="38">
        <v>14000</v>
      </c>
      <c r="F178" s="171">
        <v>5656</v>
      </c>
      <c r="G178" s="150">
        <v>0</v>
      </c>
    </row>
    <row r="179" spans="1:8" x14ac:dyDescent="0.3">
      <c r="A179" s="9" t="s">
        <v>217</v>
      </c>
      <c r="B179" s="18" t="s">
        <v>173</v>
      </c>
      <c r="C179" s="22" t="s">
        <v>174</v>
      </c>
      <c r="D179" s="128">
        <v>200</v>
      </c>
      <c r="E179" s="38">
        <v>8000</v>
      </c>
      <c r="F179" s="171">
        <v>7433.27</v>
      </c>
      <c r="G179" s="150">
        <v>0</v>
      </c>
    </row>
    <row r="180" spans="1:8" x14ac:dyDescent="0.3">
      <c r="A180" s="9" t="s">
        <v>217</v>
      </c>
      <c r="B180" s="18" t="s">
        <v>111</v>
      </c>
      <c r="C180" s="22" t="s">
        <v>112</v>
      </c>
      <c r="D180" s="128">
        <v>10000</v>
      </c>
      <c r="E180" s="38">
        <v>8500</v>
      </c>
      <c r="F180" s="171">
        <v>710</v>
      </c>
      <c r="G180" s="150">
        <v>0</v>
      </c>
      <c r="H180" t="s">
        <v>361</v>
      </c>
    </row>
    <row r="181" spans="1:8" x14ac:dyDescent="0.3">
      <c r="A181" s="9" t="s">
        <v>217</v>
      </c>
      <c r="B181" s="18" t="s">
        <v>218</v>
      </c>
      <c r="C181" s="22" t="s">
        <v>219</v>
      </c>
      <c r="D181" s="128">
        <v>820</v>
      </c>
      <c r="E181" s="38">
        <v>500</v>
      </c>
      <c r="F181" s="171">
        <v>435</v>
      </c>
      <c r="G181" s="150">
        <v>0</v>
      </c>
    </row>
    <row r="182" spans="1:8" x14ac:dyDescent="0.3">
      <c r="A182" s="10" t="s">
        <v>217</v>
      </c>
      <c r="B182" s="19" t="s">
        <v>46</v>
      </c>
      <c r="C182" s="23" t="s">
        <v>220</v>
      </c>
      <c r="D182" s="163">
        <f t="shared" ref="D182" si="73">SUM(D178:D181)</f>
        <v>37415</v>
      </c>
      <c r="E182" s="168">
        <f t="shared" ref="E182:G182" si="74">SUM(E178:E181)</f>
        <v>31000</v>
      </c>
      <c r="F182" s="165">
        <f t="shared" si="74"/>
        <v>14234.27</v>
      </c>
      <c r="G182" s="161">
        <f t="shared" si="74"/>
        <v>0</v>
      </c>
    </row>
    <row r="183" spans="1:8" ht="15" thickBot="1" x14ac:dyDescent="0.35">
      <c r="A183" s="12" t="s">
        <v>221</v>
      </c>
      <c r="B183" s="20" t="s">
        <v>48</v>
      </c>
      <c r="C183" s="24" t="s">
        <v>222</v>
      </c>
      <c r="D183" s="164">
        <f t="shared" ref="D183" si="75">D182+D177</f>
        <v>845133</v>
      </c>
      <c r="E183" s="169">
        <f t="shared" ref="E183:G183" si="76">E182+E177</f>
        <v>1171000</v>
      </c>
      <c r="F183" s="172">
        <f t="shared" si="76"/>
        <v>960606.27</v>
      </c>
      <c r="G183" s="162">
        <f t="shared" si="76"/>
        <v>1140000</v>
      </c>
    </row>
    <row r="184" spans="1:8" ht="15" thickBot="1" x14ac:dyDescent="0.35">
      <c r="E184" s="38"/>
      <c r="F184" s="38"/>
      <c r="G184" s="38"/>
    </row>
    <row r="185" spans="1:8" x14ac:dyDescent="0.3">
      <c r="A185" s="8" t="s">
        <v>96</v>
      </c>
      <c r="B185" s="17" t="s">
        <v>194</v>
      </c>
      <c r="C185" s="21" t="s">
        <v>195</v>
      </c>
      <c r="D185" s="127">
        <v>374637</v>
      </c>
      <c r="E185" s="148">
        <v>750000</v>
      </c>
      <c r="F185" s="170">
        <v>696922</v>
      </c>
      <c r="G185" s="170">
        <v>800000</v>
      </c>
      <c r="H185" t="s">
        <v>433</v>
      </c>
    </row>
    <row r="186" spans="1:8" x14ac:dyDescent="0.3">
      <c r="A186" s="9" t="s">
        <v>96</v>
      </c>
      <c r="B186" s="18" t="s">
        <v>124</v>
      </c>
      <c r="C186" s="22" t="s">
        <v>125</v>
      </c>
      <c r="D186" s="128">
        <v>81651</v>
      </c>
      <c r="E186" s="38">
        <v>130000</v>
      </c>
      <c r="F186" s="171">
        <f>110649+5738</f>
        <v>116387</v>
      </c>
      <c r="G186" s="171">
        <v>150000</v>
      </c>
    </row>
    <row r="187" spans="1:8" x14ac:dyDescent="0.3">
      <c r="A187" s="9" t="s">
        <v>96</v>
      </c>
      <c r="B187" s="18" t="s">
        <v>176</v>
      </c>
      <c r="C187" s="22" t="s">
        <v>177</v>
      </c>
      <c r="D187" s="128">
        <v>102278</v>
      </c>
      <c r="E187" s="38">
        <v>180000</v>
      </c>
      <c r="F187" s="171">
        <v>174019</v>
      </c>
      <c r="G187" s="171">
        <v>200000</v>
      </c>
    </row>
    <row r="188" spans="1:8" x14ac:dyDescent="0.3">
      <c r="A188" s="9" t="s">
        <v>96</v>
      </c>
      <c r="B188" s="18" t="s">
        <v>178</v>
      </c>
      <c r="C188" s="22" t="s">
        <v>179</v>
      </c>
      <c r="D188" s="128">
        <v>36883</v>
      </c>
      <c r="E188" s="38">
        <v>60000</v>
      </c>
      <c r="F188" s="171">
        <v>51279</v>
      </c>
      <c r="G188" s="171">
        <v>70000</v>
      </c>
    </row>
    <row r="189" spans="1:8" x14ac:dyDescent="0.3">
      <c r="A189" s="9" t="s">
        <v>96</v>
      </c>
      <c r="B189" s="18" t="s">
        <v>223</v>
      </c>
      <c r="C189" s="22" t="s">
        <v>224</v>
      </c>
      <c r="D189" s="128">
        <v>6715</v>
      </c>
      <c r="E189" s="38">
        <v>15000</v>
      </c>
      <c r="F189" s="171">
        <v>11634</v>
      </c>
      <c r="G189" s="171">
        <v>15000</v>
      </c>
    </row>
    <row r="190" spans="1:8" x14ac:dyDescent="0.3">
      <c r="A190" s="9" t="s">
        <v>96</v>
      </c>
      <c r="B190" s="18" t="s">
        <v>225</v>
      </c>
      <c r="C190" s="22" t="s">
        <v>226</v>
      </c>
      <c r="D190" s="128">
        <v>0</v>
      </c>
      <c r="E190" s="38">
        <v>15000</v>
      </c>
      <c r="F190" s="171">
        <v>14399</v>
      </c>
      <c r="G190" s="171">
        <v>15000</v>
      </c>
    </row>
    <row r="191" spans="1:8" x14ac:dyDescent="0.3">
      <c r="A191" s="9" t="s">
        <v>96</v>
      </c>
      <c r="B191" s="18" t="s">
        <v>109</v>
      </c>
      <c r="C191" s="22" t="s">
        <v>110</v>
      </c>
      <c r="D191" s="128">
        <v>478042</v>
      </c>
      <c r="E191" s="38">
        <v>190000</v>
      </c>
      <c r="F191" s="171">
        <v>96862.8</v>
      </c>
      <c r="G191" s="171">
        <v>150000</v>
      </c>
      <c r="H191" t="s">
        <v>270</v>
      </c>
    </row>
    <row r="192" spans="1:8" x14ac:dyDescent="0.3">
      <c r="A192" s="9" t="s">
        <v>96</v>
      </c>
      <c r="B192" s="18" t="s">
        <v>126</v>
      </c>
      <c r="C192" s="22" t="s">
        <v>127</v>
      </c>
      <c r="D192" s="128">
        <v>320058</v>
      </c>
      <c r="E192" s="38">
        <v>247000</v>
      </c>
      <c r="F192" s="171">
        <v>208233.29</v>
      </c>
      <c r="G192" s="171">
        <v>250000</v>
      </c>
    </row>
    <row r="193" spans="1:8" x14ac:dyDescent="0.3">
      <c r="A193" s="9" t="s">
        <v>96</v>
      </c>
      <c r="B193" s="18" t="s">
        <v>169</v>
      </c>
      <c r="C193" s="22" t="s">
        <v>170</v>
      </c>
      <c r="D193" s="128">
        <v>1319</v>
      </c>
      <c r="E193" s="38">
        <v>45000</v>
      </c>
      <c r="F193" s="171">
        <v>35788</v>
      </c>
      <c r="G193" s="171">
        <v>40000</v>
      </c>
    </row>
    <row r="194" spans="1:8" x14ac:dyDescent="0.3">
      <c r="A194" s="9" t="s">
        <v>96</v>
      </c>
      <c r="B194" s="18" t="s">
        <v>122</v>
      </c>
      <c r="C194" s="22" t="s">
        <v>123</v>
      </c>
      <c r="D194" s="128">
        <v>71968</v>
      </c>
      <c r="E194" s="38">
        <v>120000</v>
      </c>
      <c r="F194" s="171">
        <v>95649.99</v>
      </c>
      <c r="G194" s="171">
        <v>120000</v>
      </c>
    </row>
    <row r="195" spans="1:8" x14ac:dyDescent="0.3">
      <c r="A195" s="9" t="s">
        <v>96</v>
      </c>
      <c r="B195" s="18" t="s">
        <v>227</v>
      </c>
      <c r="C195" s="22" t="s">
        <v>228</v>
      </c>
      <c r="D195" s="128">
        <v>5384</v>
      </c>
      <c r="E195" s="38">
        <v>8000</v>
      </c>
      <c r="F195" s="171">
        <v>3226</v>
      </c>
      <c r="G195" s="171">
        <v>8000</v>
      </c>
    </row>
    <row r="196" spans="1:8" x14ac:dyDescent="0.3">
      <c r="A196" s="9" t="s">
        <v>96</v>
      </c>
      <c r="B196" s="18" t="s">
        <v>173</v>
      </c>
      <c r="C196" s="22" t="s">
        <v>174</v>
      </c>
      <c r="D196" s="128">
        <v>28529.77</v>
      </c>
      <c r="E196" s="38">
        <v>40000</v>
      </c>
      <c r="F196" s="171">
        <v>29106.97</v>
      </c>
      <c r="G196" s="171">
        <v>40000</v>
      </c>
    </row>
    <row r="197" spans="1:8" x14ac:dyDescent="0.3">
      <c r="A197" s="9" t="s">
        <v>96</v>
      </c>
      <c r="B197" s="18" t="s">
        <v>229</v>
      </c>
      <c r="C197" s="22" t="s">
        <v>230</v>
      </c>
      <c r="D197" s="128">
        <v>6400.44</v>
      </c>
      <c r="E197" s="38">
        <v>20000</v>
      </c>
      <c r="F197" s="171">
        <v>12420.16</v>
      </c>
      <c r="G197" s="171">
        <v>20000</v>
      </c>
    </row>
    <row r="198" spans="1:8" x14ac:dyDescent="0.3">
      <c r="A198" s="9" t="s">
        <v>96</v>
      </c>
      <c r="B198" s="18" t="s">
        <v>231</v>
      </c>
      <c r="C198" s="22" t="s">
        <v>232</v>
      </c>
      <c r="D198" s="128">
        <v>80</v>
      </c>
      <c r="E198" s="38">
        <v>80</v>
      </c>
      <c r="F198" s="171">
        <v>0</v>
      </c>
      <c r="G198" s="171">
        <v>5000</v>
      </c>
    </row>
    <row r="199" spans="1:8" x14ac:dyDescent="0.3">
      <c r="A199" s="9" t="s">
        <v>96</v>
      </c>
      <c r="B199" s="18" t="s">
        <v>233</v>
      </c>
      <c r="C199" s="22" t="s">
        <v>234</v>
      </c>
      <c r="D199" s="128">
        <v>143887.15</v>
      </c>
      <c r="E199" s="38">
        <v>230000</v>
      </c>
      <c r="F199" s="171">
        <v>79860</v>
      </c>
      <c r="G199" s="171">
        <v>150000</v>
      </c>
    </row>
    <row r="200" spans="1:8" x14ac:dyDescent="0.3">
      <c r="A200" s="9" t="s">
        <v>96</v>
      </c>
      <c r="B200" s="18" t="s">
        <v>198</v>
      </c>
      <c r="C200" s="22" t="s">
        <v>199</v>
      </c>
      <c r="D200" s="128">
        <v>2420</v>
      </c>
      <c r="E200" s="38">
        <v>10000</v>
      </c>
      <c r="F200" s="171">
        <v>2955</v>
      </c>
      <c r="G200" s="171">
        <v>10000</v>
      </c>
    </row>
    <row r="201" spans="1:8" x14ac:dyDescent="0.3">
      <c r="A201" s="9" t="s">
        <v>96</v>
      </c>
      <c r="B201" s="18" t="s">
        <v>235</v>
      </c>
      <c r="C201" s="22" t="s">
        <v>236</v>
      </c>
      <c r="D201" s="128">
        <v>146629</v>
      </c>
      <c r="E201" s="38">
        <v>190000</v>
      </c>
      <c r="F201" s="171">
        <v>84263.16</v>
      </c>
      <c r="G201" s="171">
        <v>150000</v>
      </c>
    </row>
    <row r="202" spans="1:8" x14ac:dyDescent="0.3">
      <c r="A202" s="9" t="s">
        <v>96</v>
      </c>
      <c r="B202" s="18" t="s">
        <v>111</v>
      </c>
      <c r="C202" s="22" t="s">
        <v>112</v>
      </c>
      <c r="D202" s="128">
        <v>376063.38</v>
      </c>
      <c r="E202" s="38">
        <v>600000</v>
      </c>
      <c r="F202" s="171">
        <v>345124.6</v>
      </c>
      <c r="G202" s="171">
        <v>450000</v>
      </c>
      <c r="H202" t="s">
        <v>434</v>
      </c>
    </row>
    <row r="203" spans="1:8" x14ac:dyDescent="0.3">
      <c r="A203" s="9" t="s">
        <v>96</v>
      </c>
      <c r="B203" s="18" t="s">
        <v>113</v>
      </c>
      <c r="C203" s="22" t="s">
        <v>114</v>
      </c>
      <c r="D203" s="128">
        <v>54412</v>
      </c>
      <c r="E203" s="38">
        <v>60000</v>
      </c>
      <c r="F203" s="171">
        <v>20578.759999999998</v>
      </c>
      <c r="G203" s="171">
        <v>50000</v>
      </c>
    </row>
    <row r="204" spans="1:8" x14ac:dyDescent="0.3">
      <c r="A204" s="9" t="s">
        <v>96</v>
      </c>
      <c r="B204" s="18" t="s">
        <v>180</v>
      </c>
      <c r="C204" s="22" t="s">
        <v>181</v>
      </c>
      <c r="D204" s="128">
        <v>6190</v>
      </c>
      <c r="E204" s="38">
        <v>7000</v>
      </c>
      <c r="F204" s="171">
        <v>1627</v>
      </c>
      <c r="G204" s="171">
        <v>5000</v>
      </c>
    </row>
    <row r="205" spans="1:8" x14ac:dyDescent="0.3">
      <c r="A205" s="9" t="s">
        <v>96</v>
      </c>
      <c r="B205" s="18" t="s">
        <v>218</v>
      </c>
      <c r="C205" s="22" t="s">
        <v>219</v>
      </c>
      <c r="D205" s="128">
        <v>7609</v>
      </c>
      <c r="E205" s="38">
        <v>7000</v>
      </c>
      <c r="F205" s="171">
        <v>6192</v>
      </c>
      <c r="G205" s="171">
        <v>8000</v>
      </c>
    </row>
    <row r="206" spans="1:8" x14ac:dyDescent="0.3">
      <c r="A206" s="9" t="s">
        <v>96</v>
      </c>
      <c r="B206" s="18" t="s">
        <v>237</v>
      </c>
      <c r="C206" s="22" t="s">
        <v>238</v>
      </c>
      <c r="D206" s="128">
        <v>-16874</v>
      </c>
      <c r="E206" s="38">
        <v>0</v>
      </c>
      <c r="F206" s="171">
        <v>30085</v>
      </c>
      <c r="G206" s="171">
        <v>0</v>
      </c>
    </row>
    <row r="207" spans="1:8" x14ac:dyDescent="0.3">
      <c r="A207" s="9" t="s">
        <v>96</v>
      </c>
      <c r="B207" s="18" t="s">
        <v>152</v>
      </c>
      <c r="C207" s="22" t="s">
        <v>153</v>
      </c>
      <c r="D207" s="128">
        <v>1909</v>
      </c>
      <c r="E207" s="38">
        <v>8000</v>
      </c>
      <c r="F207" s="171">
        <v>7790</v>
      </c>
      <c r="G207" s="171">
        <v>15000</v>
      </c>
    </row>
    <row r="208" spans="1:8" x14ac:dyDescent="0.3">
      <c r="A208" s="9" t="s">
        <v>96</v>
      </c>
      <c r="B208" s="18" t="s">
        <v>239</v>
      </c>
      <c r="C208" s="22" t="s">
        <v>240</v>
      </c>
      <c r="D208" s="128">
        <v>266000</v>
      </c>
      <c r="E208" s="38">
        <v>329650</v>
      </c>
      <c r="F208" s="171">
        <v>329650</v>
      </c>
      <c r="G208" s="171">
        <v>350000</v>
      </c>
    </row>
    <row r="209" spans="1:8" x14ac:dyDescent="0.3">
      <c r="A209" s="9" t="s">
        <v>96</v>
      </c>
      <c r="B209" s="18" t="s">
        <v>241</v>
      </c>
      <c r="C209" s="22" t="s">
        <v>242</v>
      </c>
      <c r="D209" s="128">
        <v>12400</v>
      </c>
      <c r="E209" s="38">
        <v>310000</v>
      </c>
      <c r="F209" s="171">
        <v>0</v>
      </c>
      <c r="G209" s="171">
        <v>0</v>
      </c>
      <c r="H209" t="s">
        <v>362</v>
      </c>
    </row>
    <row r="210" spans="1:8" x14ac:dyDescent="0.3">
      <c r="A210" s="10" t="s">
        <v>96</v>
      </c>
      <c r="B210" s="19" t="s">
        <v>46</v>
      </c>
      <c r="C210" s="23" t="s">
        <v>98</v>
      </c>
      <c r="D210" s="163">
        <f t="shared" ref="D210" si="77">SUM(D185:D209)</f>
        <v>2514590.7399999998</v>
      </c>
      <c r="E210" s="168">
        <f t="shared" ref="E210:G210" si="78">SUM(E185:E209)</f>
        <v>3571730</v>
      </c>
      <c r="F210" s="165">
        <f>SUM(F185:F209)</f>
        <v>2454052.7299999995</v>
      </c>
      <c r="G210" s="165">
        <f t="shared" si="78"/>
        <v>3071000</v>
      </c>
    </row>
    <row r="211" spans="1:8" ht="15" thickBot="1" x14ac:dyDescent="0.35">
      <c r="A211" s="12" t="s">
        <v>99</v>
      </c>
      <c r="B211" s="20" t="s">
        <v>48</v>
      </c>
      <c r="C211" s="24" t="s">
        <v>100</v>
      </c>
      <c r="D211" s="164">
        <f t="shared" ref="D211" si="79">D210</f>
        <v>2514590.7399999998</v>
      </c>
      <c r="E211" s="169">
        <f t="shared" ref="E211:G211" si="80">E210</f>
        <v>3571730</v>
      </c>
      <c r="F211" s="172">
        <f t="shared" si="80"/>
        <v>2454052.7299999995</v>
      </c>
      <c r="G211" s="172">
        <f t="shared" si="80"/>
        <v>3071000</v>
      </c>
    </row>
    <row r="212" spans="1:8" ht="15" thickBot="1" x14ac:dyDescent="0.35">
      <c r="E212" s="38"/>
      <c r="F212" s="38"/>
      <c r="G212" s="38"/>
    </row>
    <row r="213" spans="1:8" x14ac:dyDescent="0.3">
      <c r="A213" s="8" t="s">
        <v>243</v>
      </c>
      <c r="B213" s="17" t="s">
        <v>229</v>
      </c>
      <c r="C213" s="21" t="s">
        <v>230</v>
      </c>
      <c r="D213" s="127">
        <v>5160.7700000000004</v>
      </c>
      <c r="E213" s="148">
        <v>0</v>
      </c>
      <c r="F213" s="170">
        <v>0</v>
      </c>
      <c r="G213" s="170">
        <v>0</v>
      </c>
    </row>
    <row r="214" spans="1:8" x14ac:dyDescent="0.3">
      <c r="A214" s="10" t="s">
        <v>243</v>
      </c>
      <c r="B214" s="19" t="s">
        <v>46</v>
      </c>
      <c r="C214" s="23" t="s">
        <v>244</v>
      </c>
      <c r="D214" s="163">
        <f t="shared" ref="D214" si="81">D213</f>
        <v>5160.7700000000004</v>
      </c>
      <c r="E214" s="168">
        <f t="shared" ref="E214:G215" si="82">E213</f>
        <v>0</v>
      </c>
      <c r="F214" s="165">
        <f t="shared" si="82"/>
        <v>0</v>
      </c>
      <c r="G214" s="165">
        <f t="shared" si="82"/>
        <v>0</v>
      </c>
    </row>
    <row r="215" spans="1:8" ht="15" thickBot="1" x14ac:dyDescent="0.35">
      <c r="A215" s="12" t="s">
        <v>245</v>
      </c>
      <c r="B215" s="20" t="s">
        <v>48</v>
      </c>
      <c r="C215" s="24" t="s">
        <v>244</v>
      </c>
      <c r="D215" s="164">
        <f t="shared" ref="D215" si="83">D214</f>
        <v>5160.7700000000004</v>
      </c>
      <c r="E215" s="169">
        <f t="shared" si="82"/>
        <v>0</v>
      </c>
      <c r="F215" s="172">
        <f t="shared" si="82"/>
        <v>0</v>
      </c>
      <c r="G215" s="172">
        <f t="shared" si="82"/>
        <v>0</v>
      </c>
    </row>
    <row r="216" spans="1:8" ht="15" thickBot="1" x14ac:dyDescent="0.35">
      <c r="A216" s="55"/>
      <c r="B216" s="49"/>
      <c r="C216" s="49"/>
      <c r="D216" s="56"/>
      <c r="E216" s="38"/>
      <c r="F216" s="38"/>
      <c r="G216" s="38"/>
    </row>
    <row r="217" spans="1:8" x14ac:dyDescent="0.3">
      <c r="A217" s="177" t="s">
        <v>302</v>
      </c>
      <c r="B217" s="178" t="s">
        <v>339</v>
      </c>
      <c r="C217" s="178" t="s">
        <v>340</v>
      </c>
      <c r="D217" s="370">
        <v>0</v>
      </c>
      <c r="E217" s="149">
        <v>0</v>
      </c>
      <c r="F217" s="170">
        <v>1279472.6000000001</v>
      </c>
      <c r="G217" s="149">
        <v>0</v>
      </c>
    </row>
    <row r="218" spans="1:8" x14ac:dyDescent="0.3">
      <c r="A218" s="179" t="s">
        <v>302</v>
      </c>
      <c r="B218" s="49" t="s">
        <v>48</v>
      </c>
      <c r="C218" s="49" t="s">
        <v>341</v>
      </c>
      <c r="D218" s="371">
        <v>0</v>
      </c>
      <c r="E218" s="150">
        <v>0</v>
      </c>
      <c r="F218" s="171">
        <v>9704208</v>
      </c>
      <c r="G218" s="150">
        <v>0</v>
      </c>
    </row>
    <row r="219" spans="1:8" ht="15" thickBot="1" x14ac:dyDescent="0.35">
      <c r="A219" s="180"/>
      <c r="B219" s="181"/>
      <c r="C219" s="181" t="s">
        <v>305</v>
      </c>
      <c r="D219" s="372">
        <f>SUM(D217:D218)</f>
        <v>0</v>
      </c>
      <c r="E219" s="182">
        <f t="shared" ref="E219:G219" si="84">SUM(E217:E218)</f>
        <v>0</v>
      </c>
      <c r="F219" s="365">
        <f t="shared" si="84"/>
        <v>10983680.6</v>
      </c>
      <c r="G219" s="182">
        <f t="shared" si="84"/>
        <v>0</v>
      </c>
    </row>
    <row r="220" spans="1:8" ht="15" thickBot="1" x14ac:dyDescent="0.35">
      <c r="A220" s="55"/>
      <c r="B220" s="49"/>
      <c r="C220" s="49"/>
      <c r="D220" s="56"/>
      <c r="E220" s="56"/>
      <c r="F220" s="56"/>
      <c r="G220" s="38"/>
    </row>
    <row r="221" spans="1:8" ht="15" thickBot="1" x14ac:dyDescent="0.35">
      <c r="A221" s="183" t="s">
        <v>342</v>
      </c>
      <c r="B221" s="184" t="s">
        <v>48</v>
      </c>
      <c r="C221" s="184" t="s">
        <v>343</v>
      </c>
      <c r="D221" s="185">
        <v>0</v>
      </c>
      <c r="E221" s="186">
        <v>5000</v>
      </c>
      <c r="F221" s="187">
        <v>5000</v>
      </c>
      <c r="G221" s="187">
        <v>0</v>
      </c>
    </row>
    <row r="222" spans="1:8" ht="15" thickBot="1" x14ac:dyDescent="0.35">
      <c r="E222" s="38"/>
      <c r="F222" s="38"/>
      <c r="G222" s="38"/>
    </row>
    <row r="223" spans="1:8" ht="15" thickBot="1" x14ac:dyDescent="0.35">
      <c r="A223" s="368" t="s">
        <v>436</v>
      </c>
      <c r="B223" s="369"/>
      <c r="C223" s="369"/>
      <c r="D223" s="373">
        <f t="shared" ref="D223" si="85">D214+D210+D182+D177+D171+D151+D147+D133+D131+D129+D126+D122+D120+D117+D114+D103+D91+D83+D77+D74+D67+D60+D56+D52+D47+D43+D36+D26+D21+D14+D10+D7+D219+D221</f>
        <v>31645458.539999999</v>
      </c>
      <c r="E223" s="367">
        <f>E214+E210+E182+E177+E171+E151+E147+E133+E131+E129+E126+E122+E120+E117+E114+E103+E91+E83+E77+E74+E67+E60+E56+E52+E47+E43+E36+E26+E21+E14+E10+E7+E219+E221+E156</f>
        <v>50345830</v>
      </c>
      <c r="F223" s="366">
        <f t="shared" ref="F223:G223" si="86">F214+F210+F182+F177+F171+F151+F147+F133+F131+F129+F126+F122+F120+F117+F114+F103+F91+F83+F77+F74+F67+F60+F56+F52+F47+F43+F36+F26+F21+F14+F10+F7+F219+F221+F156</f>
        <v>44792741.989999995</v>
      </c>
      <c r="G223" s="374">
        <f t="shared" si="86"/>
        <v>36425700</v>
      </c>
    </row>
    <row r="224" spans="1:8" x14ac:dyDescent="0.3">
      <c r="C224" t="s">
        <v>435</v>
      </c>
    </row>
  </sheetData>
  <mergeCells count="2">
    <mergeCell ref="A1:D1"/>
    <mergeCell ref="A223:C223"/>
  </mergeCells>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0"/>
  <sheetViews>
    <sheetView zoomScale="175" zoomScaleNormal="175" workbookViewId="0">
      <selection activeCell="F3" sqref="F3:F18"/>
    </sheetView>
  </sheetViews>
  <sheetFormatPr defaultRowHeight="14.4" x14ac:dyDescent="0.3"/>
  <cols>
    <col min="2" max="2" width="32.44140625" customWidth="1"/>
    <col min="3" max="3" width="15.44140625" bestFit="1" customWidth="1"/>
    <col min="4" max="4" width="16.44140625" bestFit="1" customWidth="1"/>
    <col min="5" max="5" width="15.44140625" bestFit="1" customWidth="1"/>
    <col min="6" max="6" width="14" bestFit="1" customWidth="1"/>
  </cols>
  <sheetData>
    <row r="1" spans="1:10" ht="15" thickBot="1" x14ac:dyDescent="0.35">
      <c r="A1" s="249" t="s">
        <v>0</v>
      </c>
      <c r="B1" s="250"/>
      <c r="C1" s="250"/>
      <c r="D1" s="250"/>
      <c r="E1" s="250"/>
    </row>
    <row r="2" spans="1:10" ht="29.4" thickBot="1" x14ac:dyDescent="0.35">
      <c r="A2" s="222" t="s">
        <v>2</v>
      </c>
      <c r="B2" s="224" t="s">
        <v>4</v>
      </c>
      <c r="C2" s="230" t="s">
        <v>351</v>
      </c>
      <c r="D2" s="223" t="s">
        <v>352</v>
      </c>
      <c r="E2" s="231" t="s">
        <v>276</v>
      </c>
      <c r="F2" s="232" t="s">
        <v>277</v>
      </c>
    </row>
    <row r="3" spans="1:10" x14ac:dyDescent="0.3">
      <c r="A3" s="197" t="str">
        <f>'01'!A25</f>
        <v>0000</v>
      </c>
      <c r="B3" s="212" t="s">
        <v>272</v>
      </c>
      <c r="C3" s="216">
        <f>'01'!D25</f>
        <v>18720447.899999999</v>
      </c>
      <c r="D3" s="198">
        <f>'01'!E25</f>
        <v>37240873.810000002</v>
      </c>
      <c r="E3" s="199">
        <f>'01'!F25</f>
        <v>28051472.789999999</v>
      </c>
      <c r="F3" s="201">
        <f>'01'!G25</f>
        <v>28938940.93</v>
      </c>
    </row>
    <row r="4" spans="1:10" x14ac:dyDescent="0.3">
      <c r="A4" s="193" t="str">
        <f>'01'!A29</f>
        <v>2223</v>
      </c>
      <c r="B4" s="92" t="str">
        <f>'01'!C29</f>
        <v>Bezpečnost silničního provozu</v>
      </c>
      <c r="C4" s="217">
        <f>'01'!D29</f>
        <v>0</v>
      </c>
      <c r="D4" s="63">
        <f>'01'!E29</f>
        <v>108808</v>
      </c>
      <c r="E4" s="194">
        <f>'01'!F29</f>
        <v>108808</v>
      </c>
      <c r="F4" s="202">
        <f>'01'!G29</f>
        <v>0</v>
      </c>
    </row>
    <row r="5" spans="1:10" x14ac:dyDescent="0.3">
      <c r="A5" s="192" t="str">
        <f>'01'!A32</f>
        <v>2310</v>
      </c>
      <c r="B5" s="213" t="str">
        <f>'01'!C32</f>
        <v>Pitná voda</v>
      </c>
      <c r="C5" s="218">
        <f>'01'!D32</f>
        <v>0</v>
      </c>
      <c r="D5" s="32">
        <f>'01'!E32</f>
        <v>50000</v>
      </c>
      <c r="E5" s="190">
        <f>'01'!F32</f>
        <v>0</v>
      </c>
      <c r="F5" s="203">
        <f>'01'!G32</f>
        <v>50000</v>
      </c>
    </row>
    <row r="6" spans="1:10" x14ac:dyDescent="0.3">
      <c r="A6" s="192" t="str">
        <f>'01'!A36</f>
        <v>2321</v>
      </c>
      <c r="B6" s="213" t="str">
        <f>'01'!C36</f>
        <v>Odvádění a čištění odpadních vod a nakládání s kaly</v>
      </c>
      <c r="C6" s="218">
        <f>'01'!D36</f>
        <v>0</v>
      </c>
      <c r="D6" s="32">
        <f>'01'!E36</f>
        <v>50000</v>
      </c>
      <c r="E6" s="190">
        <f>'01'!F36</f>
        <v>0</v>
      </c>
      <c r="F6" s="203">
        <f>'01'!G36</f>
        <v>50000</v>
      </c>
      <c r="H6" s="1"/>
    </row>
    <row r="7" spans="1:10" x14ac:dyDescent="0.3">
      <c r="A7" s="192" t="str">
        <f>'01'!A40</f>
        <v>2341</v>
      </c>
      <c r="B7" s="213" t="str">
        <f>'01'!C40</f>
        <v>Vodní díla v zemědělské krajině</v>
      </c>
      <c r="C7" s="218">
        <f>'01'!D40</f>
        <v>10000</v>
      </c>
      <c r="D7" s="32">
        <f>'01'!E40</f>
        <v>10000</v>
      </c>
      <c r="E7" s="190">
        <f>'01'!F40</f>
        <v>10000</v>
      </c>
      <c r="F7" s="203">
        <f>'01'!G40</f>
        <v>10000</v>
      </c>
    </row>
    <row r="8" spans="1:10" x14ac:dyDescent="0.3">
      <c r="A8" s="192" t="str">
        <f>'01'!A44</f>
        <v>3299</v>
      </c>
      <c r="B8" s="213" t="str">
        <f>'01'!C44</f>
        <v>Ostatní záležitosti vzdělávání</v>
      </c>
      <c r="C8" s="218">
        <f>'01'!D44</f>
        <v>5100</v>
      </c>
      <c r="D8" s="32">
        <f>'01'!E44</f>
        <v>6500</v>
      </c>
      <c r="E8" s="190">
        <f>'01'!F44</f>
        <v>3900</v>
      </c>
      <c r="F8" s="203">
        <f>'01'!G44</f>
        <v>4500</v>
      </c>
    </row>
    <row r="9" spans="1:10" x14ac:dyDescent="0.3">
      <c r="A9" s="192" t="str">
        <f>'01'!A49</f>
        <v>3429</v>
      </c>
      <c r="B9" s="213" t="str">
        <f>'01'!C49</f>
        <v>Ostatní zájmová činnost a rekreace</v>
      </c>
      <c r="C9" s="218">
        <f>'01'!D49</f>
        <v>78000</v>
      </c>
      <c r="D9" s="32">
        <f>'01'!E49</f>
        <v>144000</v>
      </c>
      <c r="E9" s="190">
        <f>'01'!F49</f>
        <v>61800</v>
      </c>
      <c r="F9" s="203">
        <f>'01'!G49</f>
        <v>110000</v>
      </c>
      <c r="J9" s="1"/>
    </row>
    <row r="10" spans="1:10" x14ac:dyDescent="0.3">
      <c r="A10" s="192" t="str">
        <f>'01'!A54</f>
        <v>3612</v>
      </c>
      <c r="B10" s="213" t="str">
        <f>'01'!C54</f>
        <v>Bytové hospodářství</v>
      </c>
      <c r="C10" s="218">
        <f>'01'!D54</f>
        <v>686741</v>
      </c>
      <c r="D10" s="32">
        <f>'01'!E54</f>
        <v>802000</v>
      </c>
      <c r="E10" s="190">
        <f>'01'!F54</f>
        <v>704436</v>
      </c>
      <c r="F10" s="203">
        <f>'01'!G54</f>
        <v>800000</v>
      </c>
    </row>
    <row r="11" spans="1:10" x14ac:dyDescent="0.3">
      <c r="A11" s="193" t="str">
        <f>'01'!A58</f>
        <v>3631</v>
      </c>
      <c r="B11" s="200" t="str">
        <f>'01'!C58</f>
        <v xml:space="preserve">Veřejné osvětlení </v>
      </c>
      <c r="C11" s="193">
        <f>'01'!D58</f>
        <v>0</v>
      </c>
      <c r="D11" s="195">
        <f>'01'!E58</f>
        <v>29749</v>
      </c>
      <c r="E11" s="196">
        <f>'01'!F58</f>
        <v>24749</v>
      </c>
      <c r="F11" s="204">
        <f>'01'!G58</f>
        <v>0</v>
      </c>
    </row>
    <row r="12" spans="1:10" x14ac:dyDescent="0.3">
      <c r="A12" s="192" t="str">
        <f>'01'!A63</f>
        <v>3639</v>
      </c>
      <c r="B12" s="213" t="str">
        <f>'01'!C63</f>
        <v>Komunální služby a územní rozvoj jinde nezařazené</v>
      </c>
      <c r="C12" s="218">
        <f>'01'!D63</f>
        <v>157956</v>
      </c>
      <c r="D12" s="32">
        <f>'01'!E63</f>
        <v>421051</v>
      </c>
      <c r="E12" s="190">
        <f>'01'!F63</f>
        <v>356934</v>
      </c>
      <c r="F12" s="203">
        <f>'01'!G63</f>
        <v>450800</v>
      </c>
    </row>
    <row r="13" spans="1:10" x14ac:dyDescent="0.3">
      <c r="A13" s="192" t="str">
        <f>'01'!A67</f>
        <v>3722</v>
      </c>
      <c r="B13" s="213" t="str">
        <f>'01'!C67</f>
        <v>Sběr a svoz komunálních odpadů</v>
      </c>
      <c r="C13" s="218">
        <f>'01'!D67</f>
        <v>1408</v>
      </c>
      <c r="D13" s="32">
        <f>'01'!E67</f>
        <v>5000</v>
      </c>
      <c r="E13" s="190">
        <f>'01'!F67</f>
        <v>1708</v>
      </c>
      <c r="F13" s="203">
        <f>'01'!G67</f>
        <v>5000</v>
      </c>
    </row>
    <row r="14" spans="1:10" x14ac:dyDescent="0.3">
      <c r="A14" s="192" t="str">
        <f>'01'!A69</f>
        <v>3726</v>
      </c>
      <c r="B14" s="213" t="str">
        <f>'01'!C69</f>
        <v>Využívání a zneškodňování ostatních odpadů</v>
      </c>
      <c r="C14" s="218">
        <f>'01'!D69</f>
        <v>224674</v>
      </c>
      <c r="D14" s="32">
        <f>'01'!E69</f>
        <v>280000</v>
      </c>
      <c r="E14" s="190">
        <f>'01'!F69</f>
        <v>182119.5</v>
      </c>
      <c r="F14" s="203">
        <f>'01'!G69</f>
        <v>190000</v>
      </c>
    </row>
    <row r="15" spans="1:10" x14ac:dyDescent="0.3">
      <c r="A15" s="193" t="str">
        <f>'01'!A73</f>
        <v>5512</v>
      </c>
      <c r="B15" s="200" t="str">
        <f>'01'!C73</f>
        <v>Požární ochrana - dobrovolná část</v>
      </c>
      <c r="C15" s="193">
        <f>'01'!D73</f>
        <v>0</v>
      </c>
      <c r="D15" s="195">
        <f>'01'!E73</f>
        <v>45260</v>
      </c>
      <c r="E15" s="196">
        <f>'01'!F73</f>
        <v>45260</v>
      </c>
      <c r="F15" s="204">
        <f>'01'!G73</f>
        <v>0</v>
      </c>
    </row>
    <row r="16" spans="1:10" x14ac:dyDescent="0.3">
      <c r="A16" s="192" t="str">
        <f>'01'!A81</f>
        <v>6171</v>
      </c>
      <c r="B16" s="213" t="str">
        <f>'01'!C81</f>
        <v>Činnost místní správy</v>
      </c>
      <c r="C16" s="218">
        <f>'01'!D81</f>
        <v>1131386</v>
      </c>
      <c r="D16" s="32">
        <f>'01'!E81</f>
        <v>1152690</v>
      </c>
      <c r="E16" s="190">
        <f>'01'!F81</f>
        <v>1102723</v>
      </c>
      <c r="F16" s="203">
        <f>'01'!G81</f>
        <v>1112380</v>
      </c>
    </row>
    <row r="17" spans="1:6" x14ac:dyDescent="0.3">
      <c r="A17" s="193" t="str">
        <f>'01'!A85</f>
        <v>6330</v>
      </c>
      <c r="B17" s="200" t="str">
        <f>'01'!C85</f>
        <v>Převody vlastním fondům v rozpočtech územní úrovně</v>
      </c>
      <c r="C17" s="193">
        <f>'01'!D85</f>
        <v>0</v>
      </c>
      <c r="D17" s="195">
        <f>'01'!E85</f>
        <v>0</v>
      </c>
      <c r="E17" s="196">
        <f>'01'!F85</f>
        <v>9704208</v>
      </c>
      <c r="F17" s="204">
        <f>'01'!G85</f>
        <v>0</v>
      </c>
    </row>
    <row r="18" spans="1:6" ht="15" thickBot="1" x14ac:dyDescent="0.35">
      <c r="A18" s="205" t="str">
        <f>'01'!A88</f>
        <v>6402</v>
      </c>
      <c r="B18" s="214" t="str">
        <f>'01'!C88</f>
        <v>Finanční vypořádání minulých let</v>
      </c>
      <c r="C18" s="219">
        <f>'01'!D88</f>
        <v>18313</v>
      </c>
      <c r="D18" s="188">
        <f>'01'!E88</f>
        <v>6690</v>
      </c>
      <c r="E18" s="210">
        <f>'01'!F88</f>
        <v>6690</v>
      </c>
      <c r="F18" s="206">
        <f>'01'!G88</f>
        <v>0</v>
      </c>
    </row>
    <row r="19" spans="1:6" ht="15" thickBot="1" x14ac:dyDescent="0.35">
      <c r="A19" s="207"/>
      <c r="B19" s="215" t="s">
        <v>271</v>
      </c>
      <c r="C19" s="220">
        <f>SUM(C3:C18)</f>
        <v>21034025.899999999</v>
      </c>
      <c r="D19" s="208">
        <f t="shared" ref="D19:F19" si="0">SUM(D3:D18)</f>
        <v>40352621.810000002</v>
      </c>
      <c r="E19" s="211">
        <f t="shared" si="0"/>
        <v>40364808.289999999</v>
      </c>
      <c r="F19" s="209">
        <f t="shared" si="0"/>
        <v>31721620.93</v>
      </c>
    </row>
    <row r="20" spans="1:6" x14ac:dyDescent="0.3">
      <c r="F20" s="1"/>
    </row>
    <row r="33" spans="1:5" x14ac:dyDescent="0.3">
      <c r="A33" s="2"/>
    </row>
    <row r="34" spans="1:5" x14ac:dyDescent="0.3">
      <c r="A34" s="2"/>
    </row>
    <row r="35" spans="1:5" x14ac:dyDescent="0.3">
      <c r="A35" s="2"/>
    </row>
    <row r="36" spans="1:5" x14ac:dyDescent="0.3">
      <c r="A36" s="2"/>
    </row>
    <row r="37" spans="1:5" x14ac:dyDescent="0.3">
      <c r="A37" s="2"/>
    </row>
    <row r="38" spans="1:5" x14ac:dyDescent="0.3">
      <c r="A38" s="2"/>
    </row>
    <row r="39" spans="1:5" x14ac:dyDescent="0.3">
      <c r="A39" s="2"/>
    </row>
    <row r="40" spans="1:5" x14ac:dyDescent="0.3">
      <c r="A40" s="2"/>
    </row>
    <row r="41" spans="1:5" x14ac:dyDescent="0.3">
      <c r="A41" s="2"/>
    </row>
    <row r="42" spans="1:5" x14ac:dyDescent="0.3">
      <c r="A42" s="2"/>
    </row>
    <row r="43" spans="1:5" x14ac:dyDescent="0.3">
      <c r="A43" s="2"/>
    </row>
    <row r="44" spans="1:5" x14ac:dyDescent="0.3">
      <c r="A44" s="2"/>
    </row>
    <row r="45" spans="1:5" x14ac:dyDescent="0.3">
      <c r="A45" s="2"/>
    </row>
    <row r="46" spans="1:5" x14ac:dyDescent="0.3">
      <c r="A46" s="2"/>
      <c r="B46" s="2"/>
      <c r="C46" s="2"/>
      <c r="D46" s="2"/>
      <c r="E46" s="2"/>
    </row>
    <row r="47" spans="1:5" x14ac:dyDescent="0.3">
      <c r="A47" s="2"/>
      <c r="B47" s="2"/>
      <c r="C47" s="2"/>
      <c r="D47" s="2"/>
      <c r="E47" s="2"/>
    </row>
    <row r="48" spans="1:5" x14ac:dyDescent="0.3">
      <c r="A48" s="2"/>
      <c r="B48" s="2"/>
      <c r="C48" s="2"/>
      <c r="D48" s="2"/>
      <c r="E48" s="2"/>
    </row>
    <row r="49" spans="1:5" x14ac:dyDescent="0.3">
      <c r="A49" s="2"/>
      <c r="B49" s="2"/>
      <c r="C49" s="2"/>
      <c r="D49" s="2"/>
      <c r="E49" s="2"/>
    </row>
    <row r="50" spans="1:5" x14ac:dyDescent="0.3">
      <c r="A50" s="2"/>
      <c r="B50" s="2"/>
      <c r="C50" s="2"/>
      <c r="D50" s="2"/>
      <c r="E50" s="2"/>
    </row>
    <row r="51" spans="1:5" x14ac:dyDescent="0.3">
      <c r="A51" s="2"/>
      <c r="B51" s="2"/>
      <c r="C51" s="2"/>
      <c r="D51" s="2"/>
      <c r="E51" s="2"/>
    </row>
    <row r="52" spans="1:5" x14ac:dyDescent="0.3">
      <c r="A52" s="2"/>
      <c r="B52" s="2"/>
      <c r="C52" s="2"/>
      <c r="D52" s="2"/>
      <c r="E52" s="2"/>
    </row>
    <row r="53" spans="1:5" x14ac:dyDescent="0.3">
      <c r="A53" s="2"/>
      <c r="B53" s="2"/>
      <c r="C53" s="2"/>
      <c r="D53" s="2"/>
      <c r="E53" s="2"/>
    </row>
    <row r="54" spans="1:5" x14ac:dyDescent="0.3">
      <c r="A54" s="2"/>
      <c r="B54" s="2"/>
      <c r="C54" s="2"/>
      <c r="D54" s="2"/>
      <c r="E54" s="2"/>
    </row>
    <row r="55" spans="1:5" x14ac:dyDescent="0.3">
      <c r="A55" s="2"/>
      <c r="B55" s="2"/>
      <c r="C55" s="2"/>
      <c r="D55" s="2"/>
      <c r="E55" s="2"/>
    </row>
    <row r="56" spans="1:5" x14ac:dyDescent="0.3">
      <c r="A56" s="2"/>
      <c r="B56" s="2"/>
      <c r="C56" s="2"/>
      <c r="D56" s="2"/>
      <c r="E56" s="2"/>
    </row>
    <row r="57" spans="1:5" x14ac:dyDescent="0.3">
      <c r="A57" s="2"/>
      <c r="B57" s="2"/>
      <c r="C57" s="2"/>
      <c r="D57" s="2"/>
      <c r="E57" s="2"/>
    </row>
    <row r="58" spans="1:5" x14ac:dyDescent="0.3">
      <c r="A58" s="2"/>
      <c r="B58" s="2"/>
      <c r="C58" s="2"/>
      <c r="D58" s="2"/>
      <c r="E58" s="2"/>
    </row>
    <row r="59" spans="1:5" x14ac:dyDescent="0.3">
      <c r="A59" s="2"/>
      <c r="B59" s="2"/>
      <c r="C59" s="2"/>
      <c r="D59" s="2"/>
      <c r="E59" s="2"/>
    </row>
    <row r="60" spans="1:5" x14ac:dyDescent="0.3">
      <c r="A60" s="2"/>
      <c r="B60" s="2"/>
      <c r="C60" s="2"/>
      <c r="D60" s="2"/>
      <c r="E60" s="2"/>
    </row>
    <row r="61" spans="1:5" x14ac:dyDescent="0.3">
      <c r="A61" s="2"/>
      <c r="B61" s="2"/>
      <c r="C61" s="2"/>
      <c r="D61" s="2"/>
      <c r="E61" s="2"/>
    </row>
    <row r="62" spans="1:5" x14ac:dyDescent="0.3">
      <c r="A62" s="2"/>
      <c r="B62" s="2"/>
      <c r="C62" s="2"/>
      <c r="D62" s="2"/>
      <c r="E62" s="2"/>
    </row>
    <row r="63" spans="1:5" x14ac:dyDescent="0.3">
      <c r="A63" s="2"/>
      <c r="B63" s="2"/>
      <c r="C63" s="2"/>
      <c r="D63" s="2"/>
      <c r="E63" s="2"/>
    </row>
    <row r="64" spans="1:5" x14ac:dyDescent="0.3">
      <c r="A64" s="2"/>
      <c r="B64" s="2"/>
      <c r="C64" s="2"/>
      <c r="D64" s="2"/>
      <c r="E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2"/>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1" x14ac:dyDescent="0.3">
      <c r="A161" s="2"/>
    </row>
    <row r="162" spans="1:1" x14ac:dyDescent="0.3">
      <c r="A162" s="2"/>
    </row>
    <row r="163" spans="1:1" x14ac:dyDescent="0.3">
      <c r="A163" s="2"/>
    </row>
    <row r="164" spans="1:1" x14ac:dyDescent="0.3">
      <c r="A164" s="2"/>
    </row>
    <row r="165" spans="1:1" x14ac:dyDescent="0.3">
      <c r="A165" s="2"/>
    </row>
    <row r="166" spans="1:1" x14ac:dyDescent="0.3">
      <c r="A166" s="2"/>
    </row>
    <row r="167" spans="1:1" x14ac:dyDescent="0.3">
      <c r="A167" s="2"/>
    </row>
    <row r="168" spans="1:1" x14ac:dyDescent="0.3">
      <c r="A168" s="2"/>
    </row>
    <row r="169" spans="1:1" x14ac:dyDescent="0.3">
      <c r="A169" s="2"/>
    </row>
    <row r="170" spans="1:1" x14ac:dyDescent="0.3">
      <c r="A170" s="2"/>
    </row>
    <row r="171" spans="1:1" x14ac:dyDescent="0.3">
      <c r="A171" s="2"/>
    </row>
    <row r="172" spans="1:1" x14ac:dyDescent="0.3">
      <c r="A172" s="2"/>
    </row>
    <row r="173" spans="1:1" x14ac:dyDescent="0.3">
      <c r="A173" s="2"/>
    </row>
    <row r="174" spans="1:1" x14ac:dyDescent="0.3">
      <c r="A174" s="2"/>
    </row>
    <row r="175" spans="1:1" x14ac:dyDescent="0.3">
      <c r="A175" s="2"/>
    </row>
    <row r="176" spans="1:1" x14ac:dyDescent="0.3">
      <c r="A176" s="2"/>
    </row>
    <row r="177" spans="1:1" x14ac:dyDescent="0.3">
      <c r="A177" s="2"/>
    </row>
    <row r="178" spans="1:1" x14ac:dyDescent="0.3">
      <c r="A178" s="2"/>
    </row>
    <row r="179" spans="1:1" x14ac:dyDescent="0.3">
      <c r="A179" s="2"/>
    </row>
    <row r="180" spans="1:1" x14ac:dyDescent="0.3">
      <c r="A180" s="2"/>
    </row>
    <row r="181" spans="1:1" x14ac:dyDescent="0.3">
      <c r="A181" s="2"/>
    </row>
    <row r="182" spans="1:1" x14ac:dyDescent="0.3">
      <c r="A182" s="2"/>
    </row>
    <row r="183" spans="1:1" x14ac:dyDescent="0.3">
      <c r="A183" s="2"/>
    </row>
    <row r="184" spans="1:1" x14ac:dyDescent="0.3">
      <c r="A184" s="2"/>
    </row>
    <row r="185" spans="1:1" x14ac:dyDescent="0.3">
      <c r="A185" s="2"/>
    </row>
    <row r="186" spans="1:1" x14ac:dyDescent="0.3">
      <c r="A186" s="2"/>
    </row>
    <row r="187" spans="1:1" x14ac:dyDescent="0.3">
      <c r="A187" s="2"/>
    </row>
    <row r="188" spans="1:1" x14ac:dyDescent="0.3">
      <c r="A188" s="2"/>
    </row>
    <row r="189" spans="1:1" x14ac:dyDescent="0.3">
      <c r="A189" s="2"/>
    </row>
    <row r="190" spans="1:1" x14ac:dyDescent="0.3">
      <c r="A190" s="2"/>
    </row>
    <row r="191" spans="1:1" x14ac:dyDescent="0.3">
      <c r="A191" s="2"/>
    </row>
    <row r="192" spans="1:1" x14ac:dyDescent="0.3">
      <c r="A192" s="2"/>
    </row>
    <row r="193" spans="1:1" x14ac:dyDescent="0.3">
      <c r="A193" s="2"/>
    </row>
    <row r="194" spans="1:1" x14ac:dyDescent="0.3">
      <c r="A194" s="2"/>
    </row>
    <row r="195" spans="1:1" x14ac:dyDescent="0.3">
      <c r="A195" s="2"/>
    </row>
    <row r="196" spans="1:1" x14ac:dyDescent="0.3">
      <c r="A196" s="2"/>
    </row>
    <row r="197" spans="1:1" x14ac:dyDescent="0.3">
      <c r="A197" s="2"/>
    </row>
    <row r="198" spans="1:1" x14ac:dyDescent="0.3">
      <c r="A198" s="2"/>
    </row>
    <row r="199" spans="1:1" x14ac:dyDescent="0.3">
      <c r="A199" s="2"/>
    </row>
    <row r="200" spans="1:1" x14ac:dyDescent="0.3">
      <c r="A200" s="2"/>
    </row>
  </sheetData>
  <mergeCells count="1">
    <mergeCell ref="A1:E1"/>
  </mergeCells>
  <phoneticPr fontId="1"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0"/>
  <sheetViews>
    <sheetView topLeftCell="A19" zoomScale="160" zoomScaleNormal="160" workbookViewId="0">
      <selection activeCell="B21" sqref="B21"/>
    </sheetView>
  </sheetViews>
  <sheetFormatPr defaultRowHeight="14.4" x14ac:dyDescent="0.3"/>
  <cols>
    <col min="2" max="2" width="56.33203125" bestFit="1" customWidth="1"/>
    <col min="3" max="3" width="15.33203125" customWidth="1"/>
    <col min="4" max="4" width="15.44140625" customWidth="1"/>
    <col min="5" max="6" width="15" bestFit="1" customWidth="1"/>
  </cols>
  <sheetData>
    <row r="1" spans="1:6" ht="15" thickBot="1" x14ac:dyDescent="0.35">
      <c r="A1" s="249" t="s">
        <v>107</v>
      </c>
      <c r="B1" s="250"/>
      <c r="C1" s="250"/>
      <c r="D1" s="250"/>
    </row>
    <row r="2" spans="1:6" ht="30" customHeight="1" thickBot="1" x14ac:dyDescent="0.35">
      <c r="A2" s="222" t="s">
        <v>2</v>
      </c>
      <c r="B2" s="224" t="s">
        <v>4</v>
      </c>
      <c r="C2" s="230" t="s">
        <v>351</v>
      </c>
      <c r="D2" s="223" t="s">
        <v>352</v>
      </c>
      <c r="E2" s="231" t="s">
        <v>276</v>
      </c>
      <c r="F2" s="232" t="s">
        <v>277</v>
      </c>
    </row>
    <row r="3" spans="1:6" x14ac:dyDescent="0.3">
      <c r="A3" s="221" t="str">
        <f>'02'!A7</f>
        <v>2212</v>
      </c>
      <c r="B3" s="225" t="str">
        <f>'02'!C7</f>
        <v>Silnice</v>
      </c>
      <c r="C3" s="216">
        <f>'02'!D7</f>
        <v>396135.28</v>
      </c>
      <c r="D3" s="198">
        <f>'02'!E7</f>
        <v>6249122.0999999996</v>
      </c>
      <c r="E3" s="199">
        <f>'02'!F7</f>
        <v>1233516.4099999999</v>
      </c>
      <c r="F3" s="227">
        <f>'02'!G7</f>
        <v>10830000</v>
      </c>
    </row>
    <row r="4" spans="1:6" x14ac:dyDescent="0.3">
      <c r="A4" s="33" t="str">
        <f>'02'!A10</f>
        <v>2219</v>
      </c>
      <c r="B4" s="34" t="str">
        <f>'02'!C10</f>
        <v>Ostatní záležitosti pozemních komunikací</v>
      </c>
      <c r="C4" s="218">
        <f>'02'!D10</f>
        <v>4556969.9800000004</v>
      </c>
      <c r="D4" s="32">
        <f>'02'!E10</f>
        <v>3500000</v>
      </c>
      <c r="E4" s="190">
        <f>'02'!F10</f>
        <v>13787</v>
      </c>
      <c r="F4" s="228">
        <f>'02'!G10</f>
        <v>4350000</v>
      </c>
    </row>
    <row r="5" spans="1:6" x14ac:dyDescent="0.3">
      <c r="A5" s="33" t="str">
        <f>'02'!A14</f>
        <v>2310</v>
      </c>
      <c r="B5" s="34" t="str">
        <f>'02'!C14</f>
        <v>Pitná voda</v>
      </c>
      <c r="C5" s="218">
        <f>'02'!D14</f>
        <v>0</v>
      </c>
      <c r="D5" s="32">
        <f>'02'!E14</f>
        <v>600000</v>
      </c>
      <c r="E5" s="190">
        <f>'02'!F14</f>
        <v>0</v>
      </c>
      <c r="F5" s="228">
        <f>'02'!G14</f>
        <v>300000</v>
      </c>
    </row>
    <row r="6" spans="1:6" x14ac:dyDescent="0.3">
      <c r="A6" s="33" t="str">
        <f>'02'!A21</f>
        <v>2321</v>
      </c>
      <c r="B6" s="34" t="str">
        <f>'02'!C21</f>
        <v>Odvádění a čištění odpadních vod a nakládání s kaly</v>
      </c>
      <c r="C6" s="218">
        <f>'02'!D21</f>
        <v>12348798.43</v>
      </c>
      <c r="D6" s="32">
        <f>'02'!E21</f>
        <v>21560000</v>
      </c>
      <c r="E6" s="190">
        <f>'02'!F21</f>
        <v>19546653.129999999</v>
      </c>
      <c r="F6" s="228">
        <f>'02'!G21</f>
        <v>300000</v>
      </c>
    </row>
    <row r="7" spans="1:6" x14ac:dyDescent="0.3">
      <c r="A7" s="33" t="str">
        <f>'02'!A26</f>
        <v>2341</v>
      </c>
      <c r="B7" s="34" t="str">
        <f>'02'!C26</f>
        <v>Vodní díla v zemědělské krajině</v>
      </c>
      <c r="C7" s="218">
        <f>'02'!D26</f>
        <v>4150</v>
      </c>
      <c r="D7" s="32">
        <f>'02'!E26</f>
        <v>107000</v>
      </c>
      <c r="E7" s="190">
        <f>'02'!F26</f>
        <v>925</v>
      </c>
      <c r="F7" s="228">
        <f>'02'!G26</f>
        <v>1200000</v>
      </c>
    </row>
    <row r="8" spans="1:6" x14ac:dyDescent="0.3">
      <c r="A8" s="33" t="str">
        <f>'02'!A36</f>
        <v>3111</v>
      </c>
      <c r="B8" s="34" t="str">
        <f>'02'!C36</f>
        <v>Mateřské školy</v>
      </c>
      <c r="C8" s="218">
        <f>'02'!D36</f>
        <v>3491523.91</v>
      </c>
      <c r="D8" s="32">
        <f>'02'!E36</f>
        <v>1008000</v>
      </c>
      <c r="E8" s="190">
        <f>'02'!F36</f>
        <v>848374.28</v>
      </c>
      <c r="F8" s="228">
        <f>'02'!G36</f>
        <v>821000</v>
      </c>
    </row>
    <row r="9" spans="1:6" x14ac:dyDescent="0.3">
      <c r="A9" s="33" t="str">
        <f>'02'!A43</f>
        <v>3113</v>
      </c>
      <c r="B9" s="34" t="str">
        <f>'02'!C43</f>
        <v>Základní školy</v>
      </c>
      <c r="C9" s="218">
        <f>'02'!D43</f>
        <v>1260096.8599999999</v>
      </c>
      <c r="D9" s="32">
        <f>'02'!E43</f>
        <v>1871227.9</v>
      </c>
      <c r="E9" s="190">
        <f>'02'!F43</f>
        <v>1958669.0499999998</v>
      </c>
      <c r="F9" s="228">
        <f>'02'!G43</f>
        <v>6000000</v>
      </c>
    </row>
    <row r="10" spans="1:6" x14ac:dyDescent="0.3">
      <c r="A10" s="33" t="str">
        <f>'02'!A47</f>
        <v>3299</v>
      </c>
      <c r="B10" s="34" t="str">
        <f>'02'!C47</f>
        <v>Ostatní záležitosti vzdělávání</v>
      </c>
      <c r="C10" s="218">
        <f>'02'!D47</f>
        <v>2400</v>
      </c>
      <c r="D10" s="32">
        <f>'02'!E47</f>
        <v>6000</v>
      </c>
      <c r="E10" s="190">
        <f>'02'!F47</f>
        <v>1500</v>
      </c>
      <c r="F10" s="228">
        <f>'02'!G47</f>
        <v>6000</v>
      </c>
    </row>
    <row r="11" spans="1:6" x14ac:dyDescent="0.3">
      <c r="A11" s="33" t="str">
        <f>'02'!A52</f>
        <v>3319</v>
      </c>
      <c r="B11" s="34" t="str">
        <f>'02'!C52</f>
        <v>Ostatní záležitosti kultury</v>
      </c>
      <c r="C11" s="218">
        <f>'02'!D52</f>
        <v>72595</v>
      </c>
      <c r="D11" s="32">
        <f>'02'!E52</f>
        <v>25000</v>
      </c>
      <c r="E11" s="190">
        <f>'02'!F52</f>
        <v>12000</v>
      </c>
      <c r="F11" s="228">
        <f>'02'!G52</f>
        <v>15000</v>
      </c>
    </row>
    <row r="12" spans="1:6" x14ac:dyDescent="0.3">
      <c r="A12" s="33" t="str">
        <f>'02'!A56</f>
        <v>3326</v>
      </c>
      <c r="B12" s="34" t="str">
        <f>'02'!C56</f>
        <v>Pořízení,zachování a obnova hodnot míst.kultur,nár,a hist.po</v>
      </c>
      <c r="C12" s="218">
        <f>'02'!D56</f>
        <v>0</v>
      </c>
      <c r="D12" s="32">
        <f>'02'!E56</f>
        <v>20000</v>
      </c>
      <c r="E12" s="190">
        <f>'02'!F56</f>
        <v>0</v>
      </c>
      <c r="F12" s="228">
        <f>'02'!G56</f>
        <v>50000</v>
      </c>
    </row>
    <row r="13" spans="1:6" x14ac:dyDescent="0.3">
      <c r="A13" s="33" t="str">
        <f>'02'!A60</f>
        <v>3349</v>
      </c>
      <c r="B13" s="34" t="str">
        <f>'02'!C60</f>
        <v>Ostatní záležitosti sdělovacích prostředků</v>
      </c>
      <c r="C13" s="218">
        <f>'02'!D60</f>
        <v>67465</v>
      </c>
      <c r="D13" s="32">
        <f>'02'!E60</f>
        <v>100000</v>
      </c>
      <c r="E13" s="190">
        <f>'02'!F60</f>
        <v>71688.06</v>
      </c>
      <c r="F13" s="228">
        <f>'02'!G60</f>
        <v>100000</v>
      </c>
    </row>
    <row r="14" spans="1:6" x14ac:dyDescent="0.3">
      <c r="A14" s="33" t="str">
        <f>'02'!A67</f>
        <v>3399</v>
      </c>
      <c r="B14" s="34" t="str">
        <f>'02'!C67</f>
        <v>Ostatní záležitost kultury, církví a sděl. prostředků</v>
      </c>
      <c r="C14" s="218">
        <f>'02'!D67</f>
        <v>107174</v>
      </c>
      <c r="D14" s="32">
        <f>'02'!E67</f>
        <v>112000</v>
      </c>
      <c r="E14" s="190">
        <f>'02'!F67</f>
        <v>49763</v>
      </c>
      <c r="F14" s="228">
        <f>'02'!G67</f>
        <v>81000</v>
      </c>
    </row>
    <row r="15" spans="1:6" x14ac:dyDescent="0.3">
      <c r="A15" s="33" t="str">
        <f>'02'!A74</f>
        <v>3412</v>
      </c>
      <c r="B15" s="34" t="str">
        <f>'02'!C74</f>
        <v>Sportovní zařízení ve vlastnictví obce</v>
      </c>
      <c r="C15" s="218">
        <f>'02'!D74</f>
        <v>358466</v>
      </c>
      <c r="D15" s="32">
        <f>'02'!E74</f>
        <v>407500</v>
      </c>
      <c r="E15" s="190">
        <f>'02'!F74</f>
        <v>86738</v>
      </c>
      <c r="F15" s="228">
        <f>'02'!G74</f>
        <v>30000</v>
      </c>
    </row>
    <row r="16" spans="1:6" x14ac:dyDescent="0.3">
      <c r="A16" s="33" t="str">
        <f>'02'!A77</f>
        <v>3419</v>
      </c>
      <c r="B16" s="34" t="str">
        <f>'02'!C77</f>
        <v>Ostatní sportovní činnost</v>
      </c>
      <c r="C16" s="218">
        <f>'02'!D77</f>
        <v>234497</v>
      </c>
      <c r="D16" s="32">
        <f>'02'!E77</f>
        <v>322500</v>
      </c>
      <c r="E16" s="190">
        <f>'02'!F77</f>
        <v>297869</v>
      </c>
      <c r="F16" s="228">
        <f>'02'!G77</f>
        <v>153000</v>
      </c>
    </row>
    <row r="17" spans="1:6" x14ac:dyDescent="0.3">
      <c r="A17" s="33" t="str">
        <f>'02'!A83</f>
        <v>3421</v>
      </c>
      <c r="B17" s="34" t="str">
        <f>'02'!C83</f>
        <v>Využití volného času dětí a mládeže</v>
      </c>
      <c r="C17" s="218">
        <f>'02'!D83</f>
        <v>11500</v>
      </c>
      <c r="D17" s="32">
        <f>'02'!E83</f>
        <v>370000</v>
      </c>
      <c r="E17" s="190">
        <f>'02'!F83</f>
        <v>62702.2</v>
      </c>
      <c r="F17" s="228">
        <f>'02'!G83</f>
        <v>600000</v>
      </c>
    </row>
    <row r="18" spans="1:6" x14ac:dyDescent="0.3">
      <c r="A18" s="33" t="str">
        <f>'02'!A91</f>
        <v>3429</v>
      </c>
      <c r="B18" s="34" t="str">
        <f>'02'!C91</f>
        <v>Ostatní zájmová činnost a rekreace</v>
      </c>
      <c r="C18" s="218">
        <f>'02'!D91</f>
        <v>124513.2</v>
      </c>
      <c r="D18" s="32">
        <f>'02'!E91</f>
        <v>527000</v>
      </c>
      <c r="E18" s="190">
        <f>'02'!F91</f>
        <v>529939.02</v>
      </c>
      <c r="F18" s="228">
        <f>'02'!G91</f>
        <v>125000</v>
      </c>
    </row>
    <row r="19" spans="1:6" x14ac:dyDescent="0.3">
      <c r="A19" s="33" t="str">
        <f>'02'!A103</f>
        <v>3612</v>
      </c>
      <c r="B19" s="34" t="str">
        <f>'02'!C103</f>
        <v>Bytové hospodářství</v>
      </c>
      <c r="C19" s="218">
        <f>'02'!D103</f>
        <v>396734.4</v>
      </c>
      <c r="D19" s="32">
        <f>'02'!E103</f>
        <v>1171250</v>
      </c>
      <c r="E19" s="190">
        <f>'02'!F103</f>
        <v>949370.53</v>
      </c>
      <c r="F19" s="228">
        <f>'02'!G103</f>
        <v>579000</v>
      </c>
    </row>
    <row r="20" spans="1:6" x14ac:dyDescent="0.3">
      <c r="A20" s="33" t="str">
        <f>'02'!A114</f>
        <v>3631</v>
      </c>
      <c r="B20" s="34" t="str">
        <f>'02'!C114</f>
        <v>Veřejné osvětlení</v>
      </c>
      <c r="C20" s="218">
        <f>'02'!D114</f>
        <v>263805</v>
      </c>
      <c r="D20" s="32">
        <f>'02'!E114</f>
        <v>488500</v>
      </c>
      <c r="E20" s="190">
        <f>'02'!F114</f>
        <v>352773.45999999996</v>
      </c>
      <c r="F20" s="228">
        <f>'02'!G114</f>
        <v>458500</v>
      </c>
    </row>
    <row r="21" spans="1:6" x14ac:dyDescent="0.3">
      <c r="A21" s="33" t="str">
        <f>'02'!A117</f>
        <v>3635</v>
      </c>
      <c r="B21" s="34" t="str">
        <f>'02'!C117</f>
        <v>Územní plánování</v>
      </c>
      <c r="C21" s="218">
        <f>'02'!D117</f>
        <v>0</v>
      </c>
      <c r="D21" s="32">
        <f>'02'!E117</f>
        <v>300000</v>
      </c>
      <c r="E21" s="190">
        <f>'02'!F117</f>
        <v>180000</v>
      </c>
      <c r="F21" s="228">
        <f>'02'!G117</f>
        <v>100000</v>
      </c>
    </row>
    <row r="22" spans="1:6" x14ac:dyDescent="0.3">
      <c r="A22" s="33" t="str">
        <f>'02'!A120</f>
        <v>3636</v>
      </c>
      <c r="B22" s="34" t="str">
        <f>'02'!C120</f>
        <v>Územní rozvoj</v>
      </c>
      <c r="C22" s="218">
        <f>'02'!D120</f>
        <v>0</v>
      </c>
      <c r="D22" s="32">
        <f>'02'!E120</f>
        <v>1000000</v>
      </c>
      <c r="E22" s="190">
        <f>'02'!F120</f>
        <v>366198.75</v>
      </c>
      <c r="F22" s="228">
        <f>'02'!G120</f>
        <v>800000</v>
      </c>
    </row>
    <row r="23" spans="1:6" x14ac:dyDescent="0.3">
      <c r="A23" s="33" t="str">
        <f>'02'!A122</f>
        <v>3639</v>
      </c>
      <c r="B23" s="34" t="str">
        <f>'02'!C122</f>
        <v>Komunální služby a územní rozvoj jinde nezařazené</v>
      </c>
      <c r="C23" s="218">
        <f>'02'!D122</f>
        <v>2054</v>
      </c>
      <c r="D23" s="32">
        <f>'02'!E122</f>
        <v>5000</v>
      </c>
      <c r="E23" s="190">
        <f>'02'!F122</f>
        <v>2308</v>
      </c>
      <c r="F23" s="228">
        <f>'02'!G122</f>
        <v>3000</v>
      </c>
    </row>
    <row r="24" spans="1:6" x14ac:dyDescent="0.3">
      <c r="A24" s="33" t="str">
        <f>'02'!A126</f>
        <v>3721</v>
      </c>
      <c r="B24" s="34" t="str">
        <f>'02'!C126</f>
        <v>Sběr a svoz nebezpečných odpadů</v>
      </c>
      <c r="C24" s="218">
        <f>'02'!D126</f>
        <v>15525</v>
      </c>
      <c r="D24" s="32">
        <f>'02'!E126</f>
        <v>30000</v>
      </c>
      <c r="E24" s="190">
        <f>'02'!F126</f>
        <v>16130</v>
      </c>
      <c r="F24" s="228">
        <f>'02'!G126</f>
        <v>30000</v>
      </c>
    </row>
    <row r="25" spans="1:6" x14ac:dyDescent="0.3">
      <c r="A25" s="33" t="str">
        <f>'02'!A129</f>
        <v>3722</v>
      </c>
      <c r="B25" s="34" t="str">
        <f>'02'!C129</f>
        <v>Sběr a svoz komunálních odpadů</v>
      </c>
      <c r="C25" s="218">
        <f>'02'!D129</f>
        <v>737151.09</v>
      </c>
      <c r="D25" s="32">
        <f>'02'!E129</f>
        <v>1205000</v>
      </c>
      <c r="E25" s="190">
        <f>'02'!F129</f>
        <v>658515.06999999995</v>
      </c>
      <c r="F25" s="228">
        <f>'02'!G129</f>
        <v>1005000</v>
      </c>
    </row>
    <row r="26" spans="1:6" x14ac:dyDescent="0.3">
      <c r="A26" s="33" t="str">
        <f>'02'!A131</f>
        <v>3723</v>
      </c>
      <c r="B26" s="34" t="str">
        <f>'02'!C131</f>
        <v>Sběr a svoz ostatních odpadů (jiných než nebezp. a komunál.)</v>
      </c>
      <c r="C26" s="218">
        <f>'02'!D131</f>
        <v>453653.91</v>
      </c>
      <c r="D26" s="32">
        <f>'02'!E131</f>
        <v>800000</v>
      </c>
      <c r="E26" s="190">
        <f>'02'!F131</f>
        <v>548350.68999999994</v>
      </c>
      <c r="F26" s="228">
        <f>'02'!G131</f>
        <v>600000</v>
      </c>
    </row>
    <row r="27" spans="1:6" x14ac:dyDescent="0.3">
      <c r="A27" s="33" t="str">
        <f>'02'!A133</f>
        <v>3726</v>
      </c>
      <c r="B27" s="34" t="str">
        <f>'02'!C133</f>
        <v>Využívání a zneškodňování ostatních odpadů</v>
      </c>
      <c r="C27" s="218">
        <f>'02'!D133</f>
        <v>84305</v>
      </c>
      <c r="D27" s="32">
        <f>'02'!E133</f>
        <v>130000</v>
      </c>
      <c r="E27" s="190">
        <f>'02'!F133</f>
        <v>127051.23</v>
      </c>
      <c r="F27" s="228">
        <f>'02'!G133</f>
        <v>150000</v>
      </c>
    </row>
    <row r="28" spans="1:6" x14ac:dyDescent="0.3">
      <c r="A28" s="33" t="str">
        <f>'02'!A147</f>
        <v>3745</v>
      </c>
      <c r="B28" s="34" t="str">
        <f>'02'!C147</f>
        <v>Péče o vzhled obcí a veřejnou zeleň</v>
      </c>
      <c r="C28" s="218">
        <f>'02'!D147</f>
        <v>1985670.38</v>
      </c>
      <c r="D28" s="32">
        <f>'02'!E147</f>
        <v>3180000</v>
      </c>
      <c r="E28" s="190">
        <f>'02'!F147</f>
        <v>1992163.11</v>
      </c>
      <c r="F28" s="228">
        <f>'02'!G147</f>
        <v>3205000</v>
      </c>
    </row>
    <row r="29" spans="1:6" x14ac:dyDescent="0.3">
      <c r="A29" s="33" t="str">
        <f>'02'!A151</f>
        <v>4351</v>
      </c>
      <c r="B29" s="34" t="str">
        <f>'02'!C151</f>
        <v>Osobní asistence,pečovat.služba a podpora samostat.bydlení</v>
      </c>
      <c r="C29" s="218">
        <f>'02'!D151</f>
        <v>0</v>
      </c>
      <c r="D29" s="32">
        <f>'02'!E151</f>
        <v>20000</v>
      </c>
      <c r="E29" s="190">
        <f>'02'!F151</f>
        <v>0</v>
      </c>
      <c r="F29" s="228">
        <f>'02'!G151</f>
        <v>20000</v>
      </c>
    </row>
    <row r="30" spans="1:6" x14ac:dyDescent="0.3">
      <c r="A30" s="33">
        <f>'02'!$A$156</f>
        <v>5213</v>
      </c>
      <c r="B30" s="34" t="str">
        <f>'02'!C156</f>
        <v>Krizové řízení</v>
      </c>
      <c r="C30" s="218">
        <f>'02'!D156</f>
        <v>0</v>
      </c>
      <c r="D30" s="32">
        <f>'02'!E156</f>
        <v>20000</v>
      </c>
      <c r="E30" s="190">
        <f>'02'!F156</f>
        <v>9532.5</v>
      </c>
      <c r="F30" s="228">
        <f>'02'!G156</f>
        <v>30000</v>
      </c>
    </row>
    <row r="31" spans="1:6" x14ac:dyDescent="0.3">
      <c r="A31" s="33" t="str">
        <f>'02'!A171</f>
        <v>5512</v>
      </c>
      <c r="B31" s="34" t="str">
        <f>'02'!C171</f>
        <v>Požární ochrana - dobrovolná část</v>
      </c>
      <c r="C31" s="218">
        <f>'02'!D171</f>
        <v>1305390.5899999999</v>
      </c>
      <c r="D31" s="32">
        <f>'02'!E171</f>
        <v>463000</v>
      </c>
      <c r="E31" s="190">
        <f>'02'!F171</f>
        <v>472884.89999999997</v>
      </c>
      <c r="F31" s="228">
        <f>'02'!G171</f>
        <v>273200</v>
      </c>
    </row>
    <row r="32" spans="1:6" x14ac:dyDescent="0.3">
      <c r="A32" s="33" t="str">
        <f>'02'!A177</f>
        <v>6112</v>
      </c>
      <c r="B32" s="34" t="str">
        <f>'02'!C177</f>
        <v>Zastupitelstva obcí</v>
      </c>
      <c r="C32" s="218">
        <f>'02'!D177</f>
        <v>807718</v>
      </c>
      <c r="D32" s="32">
        <f>'02'!E177</f>
        <v>1140000</v>
      </c>
      <c r="E32" s="190">
        <f>'02'!F177</f>
        <v>946372</v>
      </c>
      <c r="F32" s="228">
        <f>'02'!G177</f>
        <v>1140000</v>
      </c>
    </row>
    <row r="33" spans="1:6" x14ac:dyDescent="0.3">
      <c r="A33" s="33" t="str">
        <f>'02'!A182</f>
        <v>6117</v>
      </c>
      <c r="B33" s="34" t="str">
        <f>'02'!C182</f>
        <v>Volby do Evropského parlamentu</v>
      </c>
      <c r="C33" s="218">
        <f>'02'!D182</f>
        <v>37415</v>
      </c>
      <c r="D33" s="32">
        <f>'02'!E182</f>
        <v>31000</v>
      </c>
      <c r="E33" s="190">
        <f>'02'!F182</f>
        <v>14234.27</v>
      </c>
      <c r="F33" s="228">
        <f>'02'!G182</f>
        <v>0</v>
      </c>
    </row>
    <row r="34" spans="1:6" x14ac:dyDescent="0.3">
      <c r="A34" s="33" t="str">
        <f>'02'!A210</f>
        <v>6171</v>
      </c>
      <c r="B34" s="34" t="str">
        <f>'02'!C210</f>
        <v>Činnost místní správy</v>
      </c>
      <c r="C34" s="218">
        <f>'02'!D210</f>
        <v>2514590.7399999998</v>
      </c>
      <c r="D34" s="32">
        <f>'02'!E210</f>
        <v>3571730</v>
      </c>
      <c r="E34" s="190">
        <f>'02'!F210</f>
        <v>2454052.7299999995</v>
      </c>
      <c r="F34" s="228">
        <f>'02'!G210</f>
        <v>3071000</v>
      </c>
    </row>
    <row r="35" spans="1:6" x14ac:dyDescent="0.3">
      <c r="A35" s="33" t="str">
        <f>'02'!A214</f>
        <v>6310</v>
      </c>
      <c r="B35" s="34" t="str">
        <f>'02'!C214</f>
        <v>Obecné příjmy a výdaje z finančních operací</v>
      </c>
      <c r="C35" s="218">
        <f>'02'!D214</f>
        <v>5160.7700000000004</v>
      </c>
      <c r="D35" s="32">
        <f>'02'!E214</f>
        <v>0</v>
      </c>
      <c r="E35" s="190">
        <f>'02'!F214</f>
        <v>0</v>
      </c>
      <c r="F35" s="228">
        <f>'02'!G214</f>
        <v>0</v>
      </c>
    </row>
    <row r="36" spans="1:6" x14ac:dyDescent="0.3">
      <c r="A36" s="58">
        <f>'02'!A219</f>
        <v>0</v>
      </c>
      <c r="B36" s="226" t="str">
        <f>'02'!C219</f>
        <v>Převody vlastním fondům v rozpočtech územní úrovně</v>
      </c>
      <c r="C36" s="58">
        <f>'02'!D219</f>
        <v>0</v>
      </c>
      <c r="D36" s="189">
        <f>'02'!E219</f>
        <v>0</v>
      </c>
      <c r="E36" s="191">
        <f>'02'!F219</f>
        <v>10983680.6</v>
      </c>
      <c r="F36" s="229">
        <f>'02'!G219</f>
        <v>0</v>
      </c>
    </row>
    <row r="37" spans="1:6" ht="15" thickBot="1" x14ac:dyDescent="0.35">
      <c r="A37" s="59" t="str">
        <f>'02'!A221</f>
        <v>6409</v>
      </c>
      <c r="B37" s="233" t="str">
        <f>'02'!C221</f>
        <v>Ostatní činnosti jinde nezařazané</v>
      </c>
      <c r="C37" s="59">
        <f>'02'!D221</f>
        <v>0</v>
      </c>
      <c r="D37" s="234">
        <f>'02'!E221</f>
        <v>5000</v>
      </c>
      <c r="E37" s="235">
        <f>'02'!F221</f>
        <v>5000</v>
      </c>
      <c r="F37" s="236">
        <f>'02'!G221</f>
        <v>0</v>
      </c>
    </row>
    <row r="38" spans="1:6" ht="15" thickBot="1" x14ac:dyDescent="0.35">
      <c r="A38" s="237"/>
      <c r="B38" s="238" t="s">
        <v>271</v>
      </c>
      <c r="C38" s="220">
        <f t="shared" ref="C38" si="0">SUM(C3:C37)</f>
        <v>31645458.539999995</v>
      </c>
      <c r="D38" s="208">
        <f>SUM(D3:D37)</f>
        <v>50345830</v>
      </c>
      <c r="E38" s="211">
        <f t="shared" ref="E38:F38" si="1">SUM(E3:E37)</f>
        <v>44792741.990000002</v>
      </c>
      <c r="F38" s="239">
        <f t="shared" si="1"/>
        <v>36425700</v>
      </c>
    </row>
    <row r="42" spans="1:6" x14ac:dyDescent="0.3">
      <c r="A42" s="2"/>
    </row>
    <row r="43" spans="1:6" x14ac:dyDescent="0.3">
      <c r="A43" s="2"/>
      <c r="B43" s="2"/>
      <c r="C43" s="2"/>
    </row>
    <row r="44" spans="1:6" x14ac:dyDescent="0.3">
      <c r="A44" s="2"/>
      <c r="B44" s="2"/>
      <c r="C44" s="2"/>
    </row>
    <row r="45" spans="1:6" x14ac:dyDescent="0.3">
      <c r="A45" s="2"/>
      <c r="B45" s="2"/>
      <c r="C45" s="2"/>
    </row>
    <row r="46" spans="1:6" x14ac:dyDescent="0.3">
      <c r="A46" s="2"/>
      <c r="B46" s="2"/>
      <c r="C46" s="2"/>
    </row>
    <row r="47" spans="1:6" x14ac:dyDescent="0.3">
      <c r="A47" s="2"/>
      <c r="B47" s="2"/>
      <c r="C47" s="2"/>
    </row>
    <row r="48" spans="1:6" x14ac:dyDescent="0.3">
      <c r="A48" s="2"/>
      <c r="B48" s="2"/>
      <c r="C48" s="2"/>
    </row>
    <row r="49" spans="1:3" x14ac:dyDescent="0.3">
      <c r="A49" s="2"/>
      <c r="B49" s="2"/>
      <c r="C49" s="2"/>
    </row>
    <row r="50" spans="1:3" x14ac:dyDescent="0.3">
      <c r="A50" s="2"/>
      <c r="B50" s="2"/>
      <c r="C50" s="2"/>
    </row>
    <row r="51" spans="1:3" x14ac:dyDescent="0.3">
      <c r="A51" s="2"/>
      <c r="B51" s="2"/>
      <c r="C51" s="2"/>
    </row>
    <row r="52" spans="1:3" x14ac:dyDescent="0.3">
      <c r="A52" s="2"/>
      <c r="B52" s="2"/>
      <c r="C52" s="2"/>
    </row>
    <row r="53" spans="1:3" x14ac:dyDescent="0.3">
      <c r="A53" s="2"/>
      <c r="B53" s="2"/>
      <c r="C53" s="2"/>
    </row>
    <row r="54" spans="1:3" x14ac:dyDescent="0.3">
      <c r="A54" s="2"/>
      <c r="B54" s="2"/>
      <c r="C54" s="2"/>
    </row>
    <row r="55" spans="1:3" x14ac:dyDescent="0.3">
      <c r="A55" s="2"/>
      <c r="B55" s="2"/>
      <c r="C55" s="2"/>
    </row>
    <row r="56" spans="1:3" x14ac:dyDescent="0.3">
      <c r="A56" s="2"/>
      <c r="B56" s="2"/>
      <c r="C56" s="2"/>
    </row>
    <row r="57" spans="1:3" x14ac:dyDescent="0.3">
      <c r="A57" s="2"/>
      <c r="B57" s="2"/>
      <c r="C57" s="2"/>
    </row>
    <row r="58" spans="1:3" x14ac:dyDescent="0.3">
      <c r="A58" s="2"/>
      <c r="B58" s="2"/>
      <c r="C58" s="2"/>
    </row>
    <row r="59" spans="1:3" x14ac:dyDescent="0.3">
      <c r="A59" s="2"/>
      <c r="B59" s="2"/>
      <c r="C59" s="2"/>
    </row>
    <row r="60" spans="1:3" x14ac:dyDescent="0.3">
      <c r="A60" s="2"/>
      <c r="B60" s="2"/>
      <c r="C60" s="2"/>
    </row>
    <row r="61" spans="1:3" x14ac:dyDescent="0.3">
      <c r="A61" s="2"/>
      <c r="B61" s="2"/>
      <c r="C61" s="2"/>
    </row>
    <row r="62" spans="1:3" x14ac:dyDescent="0.3">
      <c r="A62" s="2"/>
      <c r="B62" s="2"/>
      <c r="C62" s="2"/>
    </row>
    <row r="63" spans="1:3" x14ac:dyDescent="0.3">
      <c r="A63" s="2"/>
      <c r="B63" s="2"/>
      <c r="C63" s="2"/>
    </row>
    <row r="64" spans="1:3" x14ac:dyDescent="0.3">
      <c r="A64" s="2"/>
      <c r="B64" s="2"/>
      <c r="C64" s="2"/>
    </row>
    <row r="65" spans="1:3" x14ac:dyDescent="0.3">
      <c r="A65" s="2"/>
      <c r="B65" s="2"/>
      <c r="C65" s="2"/>
    </row>
    <row r="66" spans="1:3" x14ac:dyDescent="0.3">
      <c r="A66" s="2"/>
      <c r="B66" s="2"/>
      <c r="C66" s="2"/>
    </row>
    <row r="67" spans="1:3" x14ac:dyDescent="0.3">
      <c r="A67" s="2"/>
      <c r="B67" s="2"/>
      <c r="C67" s="2"/>
    </row>
    <row r="68" spans="1:3" x14ac:dyDescent="0.3">
      <c r="A68" s="2"/>
      <c r="B68" s="2"/>
      <c r="C68" s="2"/>
    </row>
    <row r="69" spans="1:3" x14ac:dyDescent="0.3">
      <c r="A69" s="2"/>
      <c r="B69" s="2"/>
      <c r="C69" s="2"/>
    </row>
    <row r="70" spans="1:3" x14ac:dyDescent="0.3">
      <c r="A70" s="2"/>
      <c r="B70" s="2"/>
      <c r="C70" s="2"/>
    </row>
    <row r="71" spans="1:3" x14ac:dyDescent="0.3">
      <c r="A71" s="2"/>
      <c r="B71" s="2"/>
      <c r="C71" s="2"/>
    </row>
    <row r="72" spans="1:3" x14ac:dyDescent="0.3">
      <c r="A72" s="2"/>
      <c r="B72" s="2"/>
      <c r="C72" s="2"/>
    </row>
    <row r="73" spans="1:3" x14ac:dyDescent="0.3">
      <c r="A73" s="2"/>
      <c r="B73" s="2"/>
      <c r="C73" s="2"/>
    </row>
    <row r="74" spans="1:3" x14ac:dyDescent="0.3">
      <c r="A74" s="2"/>
      <c r="B74" s="2"/>
      <c r="C74" s="2"/>
    </row>
    <row r="75" spans="1:3" x14ac:dyDescent="0.3">
      <c r="A75" s="2"/>
      <c r="B75" s="2"/>
      <c r="C75" s="2"/>
    </row>
    <row r="76" spans="1:3" x14ac:dyDescent="0.3">
      <c r="A76" s="2"/>
      <c r="B76" s="2"/>
      <c r="C76" s="2"/>
    </row>
    <row r="77" spans="1:3" x14ac:dyDescent="0.3">
      <c r="A77" s="2"/>
      <c r="B77" s="2"/>
      <c r="C77" s="2"/>
    </row>
    <row r="78" spans="1:3" x14ac:dyDescent="0.3">
      <c r="A78" s="2"/>
      <c r="B78" s="2"/>
      <c r="C78" s="2"/>
    </row>
    <row r="79" spans="1:3" x14ac:dyDescent="0.3">
      <c r="A79" s="2"/>
      <c r="B79" s="2"/>
      <c r="C79" s="2"/>
    </row>
    <row r="80" spans="1:3" x14ac:dyDescent="0.3">
      <c r="A80" s="2"/>
      <c r="B80" s="2"/>
      <c r="C80" s="2"/>
    </row>
    <row r="81" spans="1:3" x14ac:dyDescent="0.3">
      <c r="A81" s="2"/>
      <c r="B81" s="2"/>
      <c r="C81" s="2"/>
    </row>
    <row r="82" spans="1:3" x14ac:dyDescent="0.3">
      <c r="A82" s="2"/>
      <c r="B82" s="2"/>
      <c r="C82" s="2"/>
    </row>
    <row r="83" spans="1:3" x14ac:dyDescent="0.3">
      <c r="A83" s="2"/>
      <c r="B83" s="2"/>
      <c r="C83" s="2"/>
    </row>
    <row r="84" spans="1:3" x14ac:dyDescent="0.3">
      <c r="A84" s="2"/>
      <c r="B84" s="2"/>
      <c r="C84" s="2"/>
    </row>
    <row r="85" spans="1:3" x14ac:dyDescent="0.3">
      <c r="A85" s="2"/>
      <c r="B85" s="2"/>
      <c r="C85" s="2"/>
    </row>
    <row r="86" spans="1:3" x14ac:dyDescent="0.3">
      <c r="A86" s="2"/>
      <c r="B86" s="2"/>
      <c r="C86" s="2"/>
    </row>
    <row r="87" spans="1:3" x14ac:dyDescent="0.3">
      <c r="A87" s="2"/>
      <c r="B87" s="2"/>
      <c r="C87" s="2"/>
    </row>
    <row r="88" spans="1:3" x14ac:dyDescent="0.3">
      <c r="A88" s="2"/>
      <c r="B88" s="2"/>
      <c r="C88" s="2"/>
    </row>
    <row r="89" spans="1:3" x14ac:dyDescent="0.3">
      <c r="A89" s="2"/>
      <c r="B89" s="2"/>
      <c r="C89" s="2"/>
    </row>
    <row r="90" spans="1:3" x14ac:dyDescent="0.3">
      <c r="A90" s="2"/>
      <c r="B90" s="2"/>
      <c r="C90" s="2"/>
    </row>
    <row r="91" spans="1:3" x14ac:dyDescent="0.3">
      <c r="A91" s="2"/>
      <c r="B91" s="2"/>
      <c r="C91" s="2"/>
    </row>
    <row r="92" spans="1:3" x14ac:dyDescent="0.3">
      <c r="A92" s="2"/>
      <c r="B92" s="2"/>
      <c r="C92" s="2"/>
    </row>
    <row r="93" spans="1:3" x14ac:dyDescent="0.3">
      <c r="A93" s="2"/>
      <c r="B93" s="2"/>
      <c r="C93" s="2"/>
    </row>
    <row r="94" spans="1:3" x14ac:dyDescent="0.3">
      <c r="A94" s="2"/>
      <c r="B94" s="2"/>
      <c r="C94" s="2"/>
    </row>
    <row r="95" spans="1:3" x14ac:dyDescent="0.3">
      <c r="A95" s="2"/>
      <c r="B95" s="2"/>
      <c r="C95" s="2"/>
    </row>
    <row r="96" spans="1:3" x14ac:dyDescent="0.3">
      <c r="A96" s="2"/>
      <c r="B96" s="2"/>
      <c r="C96" s="2"/>
    </row>
    <row r="97" spans="1:3" x14ac:dyDescent="0.3">
      <c r="A97" s="2"/>
      <c r="B97" s="2"/>
      <c r="C97" s="2"/>
    </row>
    <row r="98" spans="1:3" x14ac:dyDescent="0.3">
      <c r="A98" s="2"/>
      <c r="B98" s="2"/>
      <c r="C98" s="2"/>
    </row>
    <row r="99" spans="1:3" x14ac:dyDescent="0.3">
      <c r="A99" s="2"/>
      <c r="B99" s="2"/>
      <c r="C99" s="2"/>
    </row>
    <row r="100" spans="1:3" x14ac:dyDescent="0.3">
      <c r="A100" s="2"/>
      <c r="B100" s="2"/>
      <c r="C100" s="2"/>
    </row>
    <row r="101" spans="1:3" x14ac:dyDescent="0.3">
      <c r="A101" s="2"/>
      <c r="B101" s="2"/>
      <c r="C101" s="2"/>
    </row>
    <row r="102" spans="1:3" x14ac:dyDescent="0.3">
      <c r="A102" s="2"/>
      <c r="B102" s="2"/>
      <c r="C102" s="2"/>
    </row>
    <row r="103" spans="1:3" x14ac:dyDescent="0.3">
      <c r="A103" s="2"/>
      <c r="B103" s="2"/>
      <c r="C103" s="2"/>
    </row>
    <row r="104" spans="1:3" x14ac:dyDescent="0.3">
      <c r="A104" s="2"/>
      <c r="B104" s="2"/>
      <c r="C104" s="2"/>
    </row>
    <row r="105" spans="1:3" x14ac:dyDescent="0.3">
      <c r="A105" s="2"/>
      <c r="B105" s="2"/>
      <c r="C105" s="2"/>
    </row>
    <row r="106" spans="1:3" x14ac:dyDescent="0.3">
      <c r="A106" s="2"/>
      <c r="B106" s="2"/>
      <c r="C106" s="2"/>
    </row>
    <row r="107" spans="1:3" x14ac:dyDescent="0.3">
      <c r="A107" s="2"/>
      <c r="B107" s="2"/>
      <c r="C107" s="2"/>
    </row>
    <row r="108" spans="1:3" x14ac:dyDescent="0.3">
      <c r="A108" s="2"/>
      <c r="B108" s="2"/>
      <c r="C108" s="2"/>
    </row>
    <row r="109" spans="1:3" x14ac:dyDescent="0.3">
      <c r="A109" s="2"/>
      <c r="B109" s="2"/>
      <c r="C109" s="2"/>
    </row>
    <row r="110" spans="1:3" x14ac:dyDescent="0.3">
      <c r="A110" s="2"/>
      <c r="B110" s="2"/>
      <c r="C110" s="2"/>
    </row>
    <row r="111" spans="1:3" x14ac:dyDescent="0.3">
      <c r="A111" s="2"/>
      <c r="B111" s="2"/>
      <c r="C111" s="2"/>
    </row>
    <row r="112" spans="1:3" x14ac:dyDescent="0.3">
      <c r="A112" s="2"/>
      <c r="B112" s="2"/>
      <c r="C112" s="2"/>
    </row>
    <row r="113" spans="1:3" x14ac:dyDescent="0.3">
      <c r="A113" s="2"/>
      <c r="B113" s="2"/>
      <c r="C113" s="2"/>
    </row>
    <row r="114" spans="1:3" x14ac:dyDescent="0.3">
      <c r="A114" s="2"/>
      <c r="B114" s="2"/>
      <c r="C114" s="2"/>
    </row>
    <row r="115" spans="1:3" x14ac:dyDescent="0.3">
      <c r="A115" s="2"/>
      <c r="B115" s="2"/>
      <c r="C115" s="2"/>
    </row>
    <row r="116" spans="1:3" x14ac:dyDescent="0.3">
      <c r="A116" s="2"/>
      <c r="B116" s="2"/>
      <c r="C116" s="2"/>
    </row>
    <row r="117" spans="1:3" x14ac:dyDescent="0.3">
      <c r="A117" s="2"/>
      <c r="B117" s="2"/>
      <c r="C117" s="2"/>
    </row>
    <row r="118" spans="1:3" x14ac:dyDescent="0.3">
      <c r="A118" s="2"/>
      <c r="B118" s="2"/>
      <c r="C118" s="2"/>
    </row>
    <row r="119" spans="1:3" x14ac:dyDescent="0.3">
      <c r="A119" s="2"/>
      <c r="B119" s="2"/>
      <c r="C119" s="2"/>
    </row>
    <row r="120" spans="1:3" x14ac:dyDescent="0.3">
      <c r="A120" s="2"/>
      <c r="B120" s="2"/>
      <c r="C120" s="2"/>
    </row>
    <row r="121" spans="1:3" x14ac:dyDescent="0.3">
      <c r="A121" s="2"/>
      <c r="B121" s="2"/>
      <c r="C121" s="2"/>
    </row>
    <row r="122" spans="1:3" x14ac:dyDescent="0.3">
      <c r="A122" s="2"/>
      <c r="B122" s="2"/>
      <c r="C122" s="2"/>
    </row>
    <row r="123" spans="1:3" x14ac:dyDescent="0.3">
      <c r="A123" s="2"/>
      <c r="B123" s="2"/>
      <c r="C123" s="2"/>
    </row>
    <row r="124" spans="1:3" x14ac:dyDescent="0.3">
      <c r="A124" s="2"/>
      <c r="B124" s="2"/>
      <c r="C124" s="2"/>
    </row>
    <row r="125" spans="1:3" x14ac:dyDescent="0.3">
      <c r="A125" s="2"/>
      <c r="B125" s="2"/>
      <c r="C125" s="2"/>
    </row>
    <row r="126" spans="1:3" x14ac:dyDescent="0.3">
      <c r="A126" s="2"/>
      <c r="B126" s="2"/>
      <c r="C126" s="2"/>
    </row>
    <row r="127" spans="1:3" x14ac:dyDescent="0.3">
      <c r="A127" s="2"/>
      <c r="B127" s="2"/>
      <c r="C127" s="2"/>
    </row>
    <row r="128" spans="1:3" x14ac:dyDescent="0.3">
      <c r="A128" s="2"/>
      <c r="B128" s="2"/>
      <c r="C128" s="2"/>
    </row>
    <row r="129" spans="1:3" x14ac:dyDescent="0.3">
      <c r="A129" s="2"/>
      <c r="B129" s="2"/>
      <c r="C129" s="2"/>
    </row>
    <row r="130" spans="1:3" x14ac:dyDescent="0.3">
      <c r="A130" s="2"/>
      <c r="B130" s="2"/>
      <c r="C130" s="2"/>
    </row>
    <row r="131" spans="1:3" x14ac:dyDescent="0.3">
      <c r="A131" s="2"/>
      <c r="B131" s="2"/>
      <c r="C131" s="2"/>
    </row>
    <row r="132" spans="1:3" x14ac:dyDescent="0.3">
      <c r="A132" s="2"/>
      <c r="B132" s="2"/>
      <c r="C132" s="2"/>
    </row>
    <row r="133" spans="1:3" x14ac:dyDescent="0.3">
      <c r="A133" s="2"/>
      <c r="B133" s="2"/>
      <c r="C133" s="2"/>
    </row>
    <row r="134" spans="1:3" x14ac:dyDescent="0.3">
      <c r="A134" s="2"/>
      <c r="B134" s="2"/>
      <c r="C134" s="2"/>
    </row>
    <row r="135" spans="1:3" x14ac:dyDescent="0.3">
      <c r="A135" s="2"/>
      <c r="B135" s="2"/>
      <c r="C135" s="2"/>
    </row>
    <row r="136" spans="1:3" x14ac:dyDescent="0.3">
      <c r="A136" s="2"/>
      <c r="B136" s="2"/>
      <c r="C136" s="2"/>
    </row>
    <row r="137" spans="1:3" x14ac:dyDescent="0.3">
      <c r="A137" s="2"/>
      <c r="B137" s="2"/>
      <c r="C137" s="2"/>
    </row>
    <row r="138" spans="1:3" x14ac:dyDescent="0.3">
      <c r="A138" s="2"/>
      <c r="B138" s="2"/>
      <c r="C138" s="2"/>
    </row>
    <row r="139" spans="1:3" x14ac:dyDescent="0.3">
      <c r="A139" s="2"/>
      <c r="B139" s="2"/>
      <c r="C139" s="2"/>
    </row>
    <row r="140" spans="1:3" x14ac:dyDescent="0.3">
      <c r="A140" s="2"/>
      <c r="B140" s="2"/>
      <c r="C140" s="2"/>
    </row>
    <row r="141" spans="1:3" x14ac:dyDescent="0.3">
      <c r="A141" s="2"/>
      <c r="B141" s="2"/>
      <c r="C141" s="2"/>
    </row>
    <row r="142" spans="1:3" x14ac:dyDescent="0.3">
      <c r="A142" s="2"/>
      <c r="B142" s="2"/>
      <c r="C142" s="2"/>
    </row>
    <row r="143" spans="1:3" x14ac:dyDescent="0.3">
      <c r="A143" s="2"/>
      <c r="B143" s="2"/>
      <c r="C143" s="2"/>
    </row>
    <row r="144" spans="1:3" x14ac:dyDescent="0.3">
      <c r="A144" s="2"/>
      <c r="B144" s="2"/>
      <c r="C144" s="2"/>
    </row>
    <row r="145" spans="1:3" x14ac:dyDescent="0.3">
      <c r="A145" s="2"/>
      <c r="B145" s="2"/>
      <c r="C145" s="2"/>
    </row>
    <row r="146" spans="1:3" x14ac:dyDescent="0.3">
      <c r="A146" s="2"/>
      <c r="B146" s="2"/>
      <c r="C146" s="2"/>
    </row>
    <row r="147" spans="1:3" x14ac:dyDescent="0.3">
      <c r="A147" s="2"/>
      <c r="B147" s="2"/>
      <c r="C147" s="2"/>
    </row>
    <row r="148" spans="1:3" x14ac:dyDescent="0.3">
      <c r="A148" s="2"/>
      <c r="B148" s="2"/>
      <c r="C148" s="2"/>
    </row>
    <row r="149" spans="1:3" x14ac:dyDescent="0.3">
      <c r="A149" s="2"/>
      <c r="B149" s="2"/>
      <c r="C149" s="2"/>
    </row>
    <row r="150" spans="1:3" x14ac:dyDescent="0.3">
      <c r="A150" s="2"/>
      <c r="B150" s="2"/>
      <c r="C150" s="2"/>
    </row>
    <row r="151" spans="1:3" x14ac:dyDescent="0.3">
      <c r="A151" s="2"/>
      <c r="B151" s="2"/>
      <c r="C151" s="2"/>
    </row>
    <row r="152" spans="1:3" x14ac:dyDescent="0.3">
      <c r="A152" s="2"/>
      <c r="B152" s="2"/>
      <c r="C152" s="2"/>
    </row>
    <row r="153" spans="1:3" x14ac:dyDescent="0.3">
      <c r="A153" s="2"/>
      <c r="B153" s="2"/>
      <c r="C153" s="2"/>
    </row>
    <row r="154" spans="1:3" x14ac:dyDescent="0.3">
      <c r="A154" s="2"/>
      <c r="B154" s="2"/>
      <c r="C154" s="2"/>
    </row>
    <row r="155" spans="1:3" x14ac:dyDescent="0.3">
      <c r="A155" s="2"/>
      <c r="B155" s="2"/>
      <c r="C155" s="2"/>
    </row>
    <row r="156" spans="1:3" x14ac:dyDescent="0.3">
      <c r="A156" s="2"/>
      <c r="B156" s="2"/>
      <c r="C156" s="2"/>
    </row>
    <row r="157" spans="1:3" x14ac:dyDescent="0.3">
      <c r="A157" s="2"/>
      <c r="B157" s="2"/>
      <c r="C157" s="2"/>
    </row>
    <row r="158" spans="1:3" x14ac:dyDescent="0.3">
      <c r="A158" s="2"/>
      <c r="B158" s="2"/>
      <c r="C158" s="2"/>
    </row>
    <row r="159" spans="1:3" x14ac:dyDescent="0.3">
      <c r="A159" s="2"/>
      <c r="B159" s="2"/>
      <c r="C159" s="2"/>
    </row>
    <row r="160" spans="1:3" x14ac:dyDescent="0.3">
      <c r="A160" s="2"/>
      <c r="B160" s="2"/>
      <c r="C160" s="2"/>
    </row>
    <row r="161" spans="1:3" x14ac:dyDescent="0.3">
      <c r="A161" s="2"/>
      <c r="B161" s="2"/>
      <c r="C161" s="2"/>
    </row>
    <row r="162" spans="1:3" x14ac:dyDescent="0.3">
      <c r="A162" s="2"/>
      <c r="B162" s="2"/>
      <c r="C162" s="2"/>
    </row>
    <row r="163" spans="1:3" x14ac:dyDescent="0.3">
      <c r="A163" s="2"/>
      <c r="B163" s="2"/>
      <c r="C163" s="2"/>
    </row>
    <row r="164" spans="1:3" x14ac:dyDescent="0.3">
      <c r="A164" s="2"/>
      <c r="B164" s="2"/>
      <c r="C164" s="2"/>
    </row>
    <row r="165" spans="1:3" x14ac:dyDescent="0.3">
      <c r="A165" s="2"/>
      <c r="B165" s="2"/>
      <c r="C165" s="2"/>
    </row>
    <row r="166" spans="1:3" x14ac:dyDescent="0.3">
      <c r="A166" s="2"/>
      <c r="B166" s="2"/>
      <c r="C166" s="2"/>
    </row>
    <row r="167" spans="1:3" x14ac:dyDescent="0.3">
      <c r="A167" s="2"/>
      <c r="B167" s="2"/>
      <c r="C167" s="2"/>
    </row>
    <row r="168" spans="1:3" x14ac:dyDescent="0.3">
      <c r="A168" s="2"/>
      <c r="B168" s="2"/>
      <c r="C168" s="2"/>
    </row>
    <row r="169" spans="1:3" x14ac:dyDescent="0.3">
      <c r="A169" s="2"/>
      <c r="B169" s="2"/>
      <c r="C169" s="2"/>
    </row>
    <row r="170" spans="1:3" x14ac:dyDescent="0.3">
      <c r="A170" s="2"/>
      <c r="B170" s="2"/>
      <c r="C170" s="2"/>
    </row>
    <row r="171" spans="1:3" x14ac:dyDescent="0.3">
      <c r="A171" s="2"/>
      <c r="B171" s="2"/>
      <c r="C171" s="2"/>
    </row>
    <row r="172" spans="1:3" x14ac:dyDescent="0.3">
      <c r="A172" s="2"/>
      <c r="B172" s="2"/>
      <c r="C172" s="2"/>
    </row>
    <row r="173" spans="1:3" x14ac:dyDescent="0.3">
      <c r="A173" s="2"/>
      <c r="B173" s="2"/>
      <c r="C173" s="2"/>
    </row>
    <row r="174" spans="1:3" x14ac:dyDescent="0.3">
      <c r="A174" s="2"/>
      <c r="B174" s="2"/>
      <c r="C174" s="2"/>
    </row>
    <row r="175" spans="1:3" x14ac:dyDescent="0.3">
      <c r="A175" s="2"/>
      <c r="B175" s="2"/>
      <c r="C175" s="2"/>
    </row>
    <row r="176" spans="1:3" x14ac:dyDescent="0.3">
      <c r="A176" s="2"/>
      <c r="B176" s="2"/>
      <c r="C176" s="2"/>
    </row>
    <row r="177" spans="1:3" x14ac:dyDescent="0.3">
      <c r="A177" s="2"/>
      <c r="B177" s="2"/>
      <c r="C177" s="2"/>
    </row>
    <row r="178" spans="1:3" x14ac:dyDescent="0.3">
      <c r="A178" s="2"/>
      <c r="B178" s="2"/>
      <c r="C178" s="2"/>
    </row>
    <row r="179" spans="1:3" x14ac:dyDescent="0.3">
      <c r="A179" s="2"/>
      <c r="B179" s="2"/>
      <c r="C179" s="2"/>
    </row>
    <row r="180" spans="1:3" x14ac:dyDescent="0.3">
      <c r="A180" s="2"/>
      <c r="B180" s="2"/>
      <c r="C180" s="2"/>
    </row>
    <row r="181" spans="1:3" x14ac:dyDescent="0.3">
      <c r="A181" s="2"/>
      <c r="B181" s="2"/>
      <c r="C181" s="2"/>
    </row>
    <row r="182" spans="1:3" x14ac:dyDescent="0.3">
      <c r="A182" s="2"/>
      <c r="B182" s="2"/>
      <c r="C182" s="2"/>
    </row>
    <row r="183" spans="1:3" x14ac:dyDescent="0.3">
      <c r="A183" s="2"/>
      <c r="B183" s="2"/>
      <c r="C183" s="2"/>
    </row>
    <row r="184" spans="1:3" x14ac:dyDescent="0.3">
      <c r="A184" s="2"/>
      <c r="B184" s="2"/>
      <c r="C184" s="2"/>
    </row>
    <row r="185" spans="1:3" x14ac:dyDescent="0.3">
      <c r="A185" s="2"/>
      <c r="B185" s="2"/>
      <c r="C185" s="2"/>
    </row>
    <row r="186" spans="1:3" x14ac:dyDescent="0.3">
      <c r="A186" s="2"/>
      <c r="B186" s="2"/>
      <c r="C186" s="2"/>
    </row>
    <row r="187" spans="1:3" x14ac:dyDescent="0.3">
      <c r="A187" s="2"/>
      <c r="B187" s="2"/>
      <c r="C187" s="2"/>
    </row>
    <row r="188" spans="1:3" x14ac:dyDescent="0.3">
      <c r="A188" s="2"/>
      <c r="B188" s="2"/>
      <c r="C188" s="2"/>
    </row>
    <row r="189" spans="1:3" x14ac:dyDescent="0.3">
      <c r="A189" s="2"/>
      <c r="B189" s="2"/>
      <c r="C189" s="2"/>
    </row>
    <row r="190" spans="1:3" x14ac:dyDescent="0.3">
      <c r="A190" s="2"/>
      <c r="B190" s="2"/>
      <c r="C190" s="2"/>
    </row>
    <row r="191" spans="1:3" x14ac:dyDescent="0.3">
      <c r="A191" s="2"/>
      <c r="B191" s="2"/>
      <c r="C191" s="2"/>
    </row>
    <row r="192" spans="1:3" x14ac:dyDescent="0.3">
      <c r="A192" s="2"/>
      <c r="B192" s="2"/>
      <c r="C192" s="2"/>
    </row>
    <row r="193" spans="1:3" x14ac:dyDescent="0.3">
      <c r="A193" s="2"/>
      <c r="B193" s="2"/>
      <c r="C193" s="2"/>
    </row>
    <row r="194" spans="1:3" x14ac:dyDescent="0.3">
      <c r="A194" s="2"/>
      <c r="B194" s="2"/>
      <c r="C194" s="2"/>
    </row>
    <row r="195" spans="1:3" x14ac:dyDescent="0.3">
      <c r="A195" s="2"/>
      <c r="B195" s="2"/>
      <c r="C195" s="2"/>
    </row>
    <row r="196" spans="1:3" x14ac:dyDescent="0.3">
      <c r="A196" s="2"/>
      <c r="B196" s="2"/>
      <c r="C196" s="2"/>
    </row>
    <row r="197" spans="1:3" x14ac:dyDescent="0.3">
      <c r="A197" s="2"/>
      <c r="B197" s="2"/>
      <c r="C197" s="2"/>
    </row>
    <row r="198" spans="1:3" x14ac:dyDescent="0.3">
      <c r="A198" s="2"/>
      <c r="B198" s="2"/>
      <c r="C198" s="2"/>
    </row>
    <row r="199" spans="1:3" x14ac:dyDescent="0.3">
      <c r="A199" s="2"/>
      <c r="B199" s="2"/>
      <c r="C199" s="2"/>
    </row>
    <row r="200" spans="1:3" x14ac:dyDescent="0.3">
      <c r="A200" s="2"/>
      <c r="B200" s="2"/>
      <c r="C200" s="2"/>
    </row>
    <row r="201" spans="1:3" x14ac:dyDescent="0.3">
      <c r="A201" s="2"/>
      <c r="B201" s="2"/>
      <c r="C201" s="2"/>
    </row>
    <row r="202" spans="1:3" x14ac:dyDescent="0.3">
      <c r="A202" s="2"/>
      <c r="B202" s="2"/>
      <c r="C202" s="2"/>
    </row>
    <row r="203" spans="1:3" x14ac:dyDescent="0.3">
      <c r="A203" s="2"/>
      <c r="B203" s="2"/>
      <c r="C203" s="2"/>
    </row>
    <row r="204" spans="1:3" x14ac:dyDescent="0.3">
      <c r="A204" s="2"/>
      <c r="B204" s="2"/>
      <c r="C204" s="2"/>
    </row>
    <row r="205" spans="1:3" x14ac:dyDescent="0.3">
      <c r="A205" s="2"/>
      <c r="B205" s="2"/>
      <c r="C205" s="2"/>
    </row>
    <row r="206" spans="1:3" x14ac:dyDescent="0.3">
      <c r="A206" s="2"/>
      <c r="B206" s="2"/>
      <c r="C206" s="2"/>
    </row>
    <row r="207" spans="1:3" x14ac:dyDescent="0.3">
      <c r="A207" s="2"/>
      <c r="B207" s="2"/>
      <c r="C207" s="2"/>
    </row>
    <row r="208" spans="1:3" x14ac:dyDescent="0.3">
      <c r="A208" s="2"/>
      <c r="B208" s="2"/>
      <c r="C208" s="2"/>
    </row>
    <row r="209" spans="1:3" x14ac:dyDescent="0.3">
      <c r="A209" s="2"/>
      <c r="B209" s="2"/>
      <c r="C209" s="2"/>
    </row>
    <row r="210" spans="1:3" x14ac:dyDescent="0.3">
      <c r="A210" s="2"/>
      <c r="B210" s="2"/>
      <c r="C210" s="2"/>
    </row>
    <row r="211" spans="1:3" x14ac:dyDescent="0.3">
      <c r="A211" s="2"/>
      <c r="B211" s="2"/>
      <c r="C211" s="2"/>
    </row>
    <row r="212" spans="1:3" x14ac:dyDescent="0.3">
      <c r="A212" s="2"/>
      <c r="B212" s="2"/>
      <c r="C212" s="2"/>
    </row>
    <row r="213" spans="1:3" x14ac:dyDescent="0.3">
      <c r="A213" s="2"/>
      <c r="B213" s="2"/>
      <c r="C213" s="2"/>
    </row>
    <row r="214" spans="1:3" x14ac:dyDescent="0.3">
      <c r="A214" s="2"/>
      <c r="B214" s="2"/>
      <c r="C214" s="2"/>
    </row>
    <row r="215" spans="1:3" x14ac:dyDescent="0.3">
      <c r="A215" s="2"/>
      <c r="B215" s="2"/>
      <c r="C215" s="2"/>
    </row>
    <row r="216" spans="1:3" x14ac:dyDescent="0.3">
      <c r="A216" s="2"/>
      <c r="B216" s="2"/>
      <c r="C216" s="2"/>
    </row>
    <row r="217" spans="1:3" x14ac:dyDescent="0.3">
      <c r="A217" s="2"/>
      <c r="B217" s="2"/>
      <c r="C217" s="2"/>
    </row>
    <row r="218" spans="1:3" x14ac:dyDescent="0.3">
      <c r="A218" s="2"/>
      <c r="B218" s="2"/>
      <c r="C218" s="2"/>
    </row>
    <row r="219" spans="1:3" x14ac:dyDescent="0.3">
      <c r="A219" s="2"/>
      <c r="B219" s="2"/>
      <c r="C219" s="2"/>
    </row>
    <row r="220" spans="1:3" x14ac:dyDescent="0.3">
      <c r="A220" s="2"/>
      <c r="B220" s="2"/>
      <c r="C220" s="2"/>
    </row>
    <row r="221" spans="1:3" x14ac:dyDescent="0.3">
      <c r="A221" s="2"/>
      <c r="B221" s="2"/>
      <c r="C221" s="2"/>
    </row>
    <row r="222" spans="1:3" x14ac:dyDescent="0.3">
      <c r="A222" s="2"/>
      <c r="B222" s="2"/>
      <c r="C222" s="2"/>
    </row>
    <row r="223" spans="1:3" x14ac:dyDescent="0.3">
      <c r="A223" s="2"/>
      <c r="B223" s="2"/>
      <c r="C223" s="2"/>
    </row>
    <row r="224" spans="1:3" x14ac:dyDescent="0.3">
      <c r="A224" s="2"/>
      <c r="B224" s="2"/>
      <c r="C224" s="2"/>
    </row>
    <row r="225" spans="1:3" x14ac:dyDescent="0.3">
      <c r="A225" s="2"/>
      <c r="B225" s="2"/>
      <c r="C225" s="2"/>
    </row>
    <row r="226" spans="1:3" x14ac:dyDescent="0.3">
      <c r="A226" s="2"/>
      <c r="B226" s="2"/>
      <c r="C226" s="2"/>
    </row>
    <row r="227" spans="1:3" x14ac:dyDescent="0.3">
      <c r="A227" s="2"/>
      <c r="B227" s="2"/>
      <c r="C227" s="2"/>
    </row>
    <row r="228" spans="1:3" x14ac:dyDescent="0.3">
      <c r="A228" s="2"/>
      <c r="B228" s="2"/>
      <c r="C228" s="2"/>
    </row>
    <row r="229" spans="1:3" x14ac:dyDescent="0.3">
      <c r="A229" s="2"/>
      <c r="B229" s="2"/>
      <c r="C229" s="2"/>
    </row>
    <row r="230" spans="1:3" x14ac:dyDescent="0.3">
      <c r="A230" s="2"/>
      <c r="B230" s="2"/>
      <c r="C230" s="2"/>
    </row>
    <row r="231" spans="1:3" x14ac:dyDescent="0.3">
      <c r="A231" s="2"/>
      <c r="B231" s="2"/>
      <c r="C231" s="2"/>
    </row>
    <row r="232" spans="1:3" x14ac:dyDescent="0.3">
      <c r="A232" s="2"/>
      <c r="B232" s="2"/>
      <c r="C232" s="2"/>
    </row>
    <row r="233" spans="1:3" x14ac:dyDescent="0.3">
      <c r="A233" s="2"/>
      <c r="B233" s="2"/>
      <c r="C233" s="2"/>
    </row>
    <row r="234" spans="1:3" x14ac:dyDescent="0.3">
      <c r="A234" s="2"/>
      <c r="B234" s="2"/>
      <c r="C234" s="2"/>
    </row>
    <row r="235" spans="1:3" x14ac:dyDescent="0.3">
      <c r="A235" s="2"/>
      <c r="B235" s="2"/>
      <c r="C235" s="2"/>
    </row>
    <row r="236" spans="1:3" x14ac:dyDescent="0.3">
      <c r="A236" s="2"/>
      <c r="B236" s="2"/>
      <c r="C236" s="2"/>
    </row>
    <row r="237" spans="1:3" x14ac:dyDescent="0.3">
      <c r="A237" s="2"/>
      <c r="B237" s="2"/>
      <c r="C237" s="2"/>
    </row>
    <row r="238" spans="1:3" x14ac:dyDescent="0.3">
      <c r="A238" s="2"/>
      <c r="B238" s="2"/>
      <c r="C238" s="2"/>
    </row>
    <row r="239" spans="1:3" x14ac:dyDescent="0.3">
      <c r="A239" s="2"/>
      <c r="B239" s="2"/>
      <c r="C239" s="2"/>
    </row>
    <row r="240" spans="1:3" x14ac:dyDescent="0.3">
      <c r="A240" s="2"/>
      <c r="B240" s="2"/>
      <c r="C240" s="2"/>
    </row>
  </sheetData>
  <mergeCells count="1">
    <mergeCell ref="A1:D1"/>
  </mergeCells>
  <phoneticPr fontId="5"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198B-46A3-402D-A835-0BF3B216A657}">
  <dimension ref="A1:G65"/>
  <sheetViews>
    <sheetView tabSelected="1" zoomScaleNormal="100" workbookViewId="0">
      <selection activeCell="H21" sqref="H21"/>
    </sheetView>
  </sheetViews>
  <sheetFormatPr defaultRowHeight="14.4" x14ac:dyDescent="0.3"/>
  <cols>
    <col min="2" max="2" width="34.21875" bestFit="1" customWidth="1"/>
    <col min="3" max="3" width="18.33203125" customWidth="1"/>
    <col min="4" max="4" width="19.77734375" bestFit="1" customWidth="1"/>
    <col min="5" max="5" width="12.88671875" bestFit="1" customWidth="1"/>
    <col min="7" max="7" width="15.44140625" bestFit="1" customWidth="1"/>
    <col min="8" max="8" width="11.109375" bestFit="1" customWidth="1"/>
    <col min="16" max="16" width="12.88671875" bestFit="1" customWidth="1"/>
  </cols>
  <sheetData>
    <row r="1" spans="1:6" ht="25.8" x14ac:dyDescent="0.5">
      <c r="A1" s="254" t="s">
        <v>368</v>
      </c>
    </row>
    <row r="2" spans="1:6" ht="21.6" thickBot="1" x14ac:dyDescent="0.45">
      <c r="A2" s="255" t="s">
        <v>369</v>
      </c>
    </row>
    <row r="3" spans="1:6" ht="15" thickBot="1" x14ac:dyDescent="0.35">
      <c r="A3" s="247" t="s">
        <v>370</v>
      </c>
      <c r="B3" s="248"/>
      <c r="C3" s="207" t="s">
        <v>371</v>
      </c>
      <c r="D3" s="256"/>
      <c r="E3" s="257" t="s">
        <v>372</v>
      </c>
      <c r="F3" s="258"/>
    </row>
    <row r="4" spans="1:6" x14ac:dyDescent="0.3">
      <c r="A4" s="259" t="s">
        <v>373</v>
      </c>
      <c r="B4" s="141"/>
      <c r="C4" s="259" t="s">
        <v>374</v>
      </c>
      <c r="D4" s="260">
        <v>4731572.8</v>
      </c>
      <c r="E4" s="261"/>
      <c r="F4" s="262"/>
    </row>
    <row r="5" spans="1:6" x14ac:dyDescent="0.3">
      <c r="A5" s="67" t="s">
        <v>294</v>
      </c>
      <c r="B5" s="263">
        <v>6700000</v>
      </c>
      <c r="C5" s="264" t="s">
        <v>375</v>
      </c>
      <c r="D5" s="262"/>
      <c r="E5" s="261"/>
      <c r="F5" s="262"/>
    </row>
    <row r="6" spans="1:6" x14ac:dyDescent="0.3">
      <c r="A6" s="67" t="s">
        <v>315</v>
      </c>
      <c r="B6" s="263">
        <v>327000</v>
      </c>
      <c r="C6" s="264"/>
      <c r="D6" s="262"/>
      <c r="E6" s="261"/>
      <c r="F6" s="262"/>
    </row>
    <row r="7" spans="1:6" ht="15" thickBot="1" x14ac:dyDescent="0.35">
      <c r="A7" s="265" t="s">
        <v>316</v>
      </c>
      <c r="B7" s="266">
        <v>1700000</v>
      </c>
      <c r="C7" s="264"/>
      <c r="D7" s="262"/>
      <c r="E7" s="261"/>
      <c r="F7" s="262"/>
    </row>
    <row r="8" spans="1:6" ht="15" thickBot="1" x14ac:dyDescent="0.35">
      <c r="A8" s="207" t="s">
        <v>271</v>
      </c>
      <c r="B8" s="267">
        <f>SUM(B5:B7)</f>
        <v>8727000</v>
      </c>
      <c r="C8" s="268" t="s">
        <v>364</v>
      </c>
      <c r="D8" s="269">
        <v>6896182.7999999998</v>
      </c>
      <c r="E8" s="261"/>
      <c r="F8" s="262"/>
    </row>
    <row r="9" spans="1:6" ht="57.6" customHeight="1" thickBot="1" x14ac:dyDescent="0.35">
      <c r="A9" s="270" t="s">
        <v>376</v>
      </c>
      <c r="B9" s="271"/>
      <c r="C9" s="272" t="s">
        <v>377</v>
      </c>
      <c r="D9" s="273"/>
      <c r="E9" s="274"/>
      <c r="F9" s="275"/>
    </row>
    <row r="11" spans="1:6" ht="21.6" thickBot="1" x14ac:dyDescent="0.45">
      <c r="A11" s="255" t="s">
        <v>378</v>
      </c>
    </row>
    <row r="12" spans="1:6" x14ac:dyDescent="0.3">
      <c r="A12" s="139" t="s">
        <v>363</v>
      </c>
      <c r="B12" s="276">
        <f>'Par Příj'!F19</f>
        <v>31721620.93</v>
      </c>
      <c r="C12" s="277" t="s">
        <v>379</v>
      </c>
      <c r="D12" s="278"/>
      <c r="E12" s="279" t="s">
        <v>380</v>
      </c>
      <c r="F12" s="280"/>
    </row>
    <row r="13" spans="1:6" ht="15" thickBot="1" x14ac:dyDescent="0.35">
      <c r="A13" s="265" t="s">
        <v>365</v>
      </c>
      <c r="B13" s="266">
        <f>'Par Výda'!F38</f>
        <v>36425700</v>
      </c>
      <c r="C13" s="281">
        <f>D8-D4</f>
        <v>2164610</v>
      </c>
      <c r="D13" s="282"/>
      <c r="E13" s="283"/>
      <c r="F13" s="284"/>
    </row>
    <row r="14" spans="1:6" ht="15" thickBot="1" x14ac:dyDescent="0.35">
      <c r="A14" s="285" t="s">
        <v>381</v>
      </c>
      <c r="B14" s="286">
        <f>B12-B13</f>
        <v>-4704079.07</v>
      </c>
      <c r="C14" s="157" t="s">
        <v>382</v>
      </c>
      <c r="D14" s="287">
        <f>B8</f>
        <v>8727000</v>
      </c>
      <c r="E14" s="283"/>
      <c r="F14" s="284"/>
    </row>
    <row r="15" spans="1:6" ht="15" thickBot="1" x14ac:dyDescent="0.35">
      <c r="A15" s="288" t="s">
        <v>383</v>
      </c>
      <c r="B15" s="289"/>
      <c r="C15" s="290">
        <f>D14+B14-C13</f>
        <v>1858310.9299999997</v>
      </c>
      <c r="D15" s="291"/>
      <c r="E15" s="272"/>
      <c r="F15" s="273"/>
    </row>
    <row r="16" spans="1:6" x14ac:dyDescent="0.3">
      <c r="B16" s="4"/>
    </row>
    <row r="17" spans="1:6" ht="21.6" thickBot="1" x14ac:dyDescent="0.45">
      <c r="A17" s="255" t="s">
        <v>384</v>
      </c>
    </row>
    <row r="18" spans="1:6" ht="15" thickBot="1" x14ac:dyDescent="0.35">
      <c r="A18" s="292" t="s">
        <v>385</v>
      </c>
      <c r="B18" s="293"/>
      <c r="C18" s="294" t="s">
        <v>386</v>
      </c>
      <c r="D18" s="294" t="s">
        <v>251</v>
      </c>
      <c r="E18" s="295" t="s">
        <v>387</v>
      </c>
      <c r="F18" s="296"/>
    </row>
    <row r="19" spans="1:6" x14ac:dyDescent="0.3">
      <c r="A19" s="139" t="s">
        <v>388</v>
      </c>
      <c r="B19" s="132"/>
      <c r="C19" s="297">
        <v>10000000</v>
      </c>
      <c r="D19" s="297">
        <v>5000000</v>
      </c>
      <c r="E19" s="132" t="s">
        <v>283</v>
      </c>
      <c r="F19" s="298" t="s">
        <v>389</v>
      </c>
    </row>
    <row r="20" spans="1:6" x14ac:dyDescent="0.3">
      <c r="A20" s="67" t="s">
        <v>390</v>
      </c>
      <c r="B20" s="299"/>
      <c r="C20" s="300">
        <v>3761700</v>
      </c>
      <c r="D20" s="300">
        <v>3573615</v>
      </c>
      <c r="E20" s="299" t="s">
        <v>281</v>
      </c>
      <c r="F20" s="301" t="s">
        <v>389</v>
      </c>
    </row>
    <row r="21" spans="1:6" x14ac:dyDescent="0.3">
      <c r="A21" s="67" t="s">
        <v>287</v>
      </c>
      <c r="B21" s="299"/>
      <c r="C21" s="300">
        <v>750000</v>
      </c>
      <c r="D21" s="300">
        <v>0</v>
      </c>
      <c r="E21" s="299" t="s">
        <v>391</v>
      </c>
      <c r="F21" s="301"/>
    </row>
    <row r="22" spans="1:6" x14ac:dyDescent="0.3">
      <c r="A22" s="67" t="s">
        <v>290</v>
      </c>
      <c r="B22" s="299"/>
      <c r="C22" s="300">
        <v>150000</v>
      </c>
      <c r="D22" s="300">
        <v>0</v>
      </c>
      <c r="E22" s="299" t="s">
        <v>391</v>
      </c>
      <c r="F22" s="301"/>
    </row>
    <row r="23" spans="1:6" x14ac:dyDescent="0.3">
      <c r="A23" s="67" t="s">
        <v>392</v>
      </c>
      <c r="B23" s="299"/>
      <c r="C23" s="300">
        <v>350000</v>
      </c>
      <c r="D23" s="302">
        <v>979300</v>
      </c>
      <c r="E23" s="303" t="s">
        <v>393</v>
      </c>
      <c r="F23" s="304"/>
    </row>
    <row r="24" spans="1:6" x14ac:dyDescent="0.3">
      <c r="A24" s="67" t="s">
        <v>394</v>
      </c>
      <c r="B24" s="299"/>
      <c r="C24" s="300">
        <v>1200000</v>
      </c>
      <c r="D24" s="302"/>
      <c r="E24" s="303"/>
      <c r="F24" s="304"/>
    </row>
    <row r="25" spans="1:6" ht="15" thickBot="1" x14ac:dyDescent="0.35">
      <c r="A25" s="305" t="s">
        <v>395</v>
      </c>
      <c r="B25" s="306"/>
      <c r="C25" s="42">
        <v>500000</v>
      </c>
      <c r="D25" s="307"/>
      <c r="E25" s="308"/>
      <c r="F25" s="309"/>
    </row>
    <row r="26" spans="1:6" ht="15" thickBot="1" x14ac:dyDescent="0.35">
      <c r="A26" s="292" t="s">
        <v>271</v>
      </c>
      <c r="B26" s="293"/>
      <c r="C26" s="310">
        <f>SUM(C19:C25)</f>
        <v>16711700</v>
      </c>
      <c r="D26" s="310">
        <f>SUM(D19:D25)</f>
        <v>9552915</v>
      </c>
      <c r="E26" s="311"/>
      <c r="F26" s="312"/>
    </row>
    <row r="27" spans="1:6" ht="15" thickBot="1" x14ac:dyDescent="0.35">
      <c r="C27" s="4"/>
      <c r="D27" s="313"/>
      <c r="E27" s="314"/>
      <c r="F27" s="314"/>
    </row>
    <row r="28" spans="1:6" ht="15" thickBot="1" x14ac:dyDescent="0.35">
      <c r="A28" s="247" t="s">
        <v>396</v>
      </c>
      <c r="B28" s="176"/>
      <c r="C28" s="294" t="s">
        <v>386</v>
      </c>
      <c r="D28" s="294" t="s">
        <v>251</v>
      </c>
      <c r="E28" s="295" t="s">
        <v>387</v>
      </c>
      <c r="F28" s="248"/>
    </row>
    <row r="29" spans="1:6" x14ac:dyDescent="0.3">
      <c r="A29" s="139" t="s">
        <v>397</v>
      </c>
      <c r="B29" s="132"/>
      <c r="C29" s="297">
        <v>2400000</v>
      </c>
      <c r="D29" s="297">
        <v>1200000</v>
      </c>
      <c r="E29" s="132" t="s">
        <v>282</v>
      </c>
      <c r="F29" s="298" t="s">
        <v>398</v>
      </c>
    </row>
    <row r="30" spans="1:6" x14ac:dyDescent="0.3">
      <c r="A30" s="315" t="s">
        <v>399</v>
      </c>
      <c r="B30" s="316"/>
      <c r="C30" s="300" t="s">
        <v>400</v>
      </c>
      <c r="D30" s="300">
        <v>600000</v>
      </c>
      <c r="E30" s="299" t="s">
        <v>401</v>
      </c>
      <c r="F30" s="301" t="s">
        <v>300</v>
      </c>
    </row>
    <row r="31" spans="1:6" x14ac:dyDescent="0.3">
      <c r="A31" s="67" t="s">
        <v>288</v>
      </c>
      <c r="B31" s="299"/>
      <c r="C31" s="300">
        <v>2200000</v>
      </c>
      <c r="D31" s="300">
        <v>2000000</v>
      </c>
      <c r="E31" s="299" t="s">
        <v>281</v>
      </c>
      <c r="F31" s="301" t="s">
        <v>398</v>
      </c>
    </row>
    <row r="32" spans="1:6" ht="15" thickBot="1" x14ac:dyDescent="0.35">
      <c r="A32" s="305" t="s">
        <v>289</v>
      </c>
      <c r="B32" s="306"/>
      <c r="C32" s="42">
        <v>1500000</v>
      </c>
      <c r="D32" s="42">
        <v>0</v>
      </c>
      <c r="E32" s="306" t="s">
        <v>391</v>
      </c>
      <c r="F32" s="317"/>
    </row>
    <row r="33" spans="1:6" ht="15" thickBot="1" x14ac:dyDescent="0.35">
      <c r="A33" s="292" t="s">
        <v>271</v>
      </c>
      <c r="B33" s="293"/>
      <c r="C33" s="318">
        <f>SUM(C29:C32)</f>
        <v>6100000</v>
      </c>
      <c r="D33" s="318">
        <f>SUM(D29:D32)</f>
        <v>3800000</v>
      </c>
      <c r="E33" s="319"/>
      <c r="F33" s="320"/>
    </row>
    <row r="34" spans="1:6" ht="15" thickBot="1" x14ac:dyDescent="0.35">
      <c r="A34" s="321"/>
      <c r="B34" s="321"/>
      <c r="C34" s="322"/>
      <c r="D34" s="322"/>
    </row>
    <row r="35" spans="1:6" ht="15" thickBot="1" x14ac:dyDescent="0.35">
      <c r="A35" s="246" t="s">
        <v>402</v>
      </c>
      <c r="B35" s="323"/>
      <c r="C35" s="324"/>
      <c r="D35" s="292" t="s">
        <v>403</v>
      </c>
      <c r="E35" s="325"/>
      <c r="F35" s="326"/>
    </row>
    <row r="36" spans="1:6" x14ac:dyDescent="0.3">
      <c r="A36" s="327" t="s">
        <v>336</v>
      </c>
      <c r="B36" s="328"/>
      <c r="C36" s="329"/>
      <c r="D36" s="330" t="s">
        <v>404</v>
      </c>
      <c r="E36" s="331"/>
      <c r="F36" s="332"/>
    </row>
    <row r="37" spans="1:6" x14ac:dyDescent="0.3">
      <c r="A37" s="315" t="s">
        <v>405</v>
      </c>
      <c r="B37" s="333"/>
      <c r="C37" s="334"/>
      <c r="D37" s="335"/>
      <c r="E37" s="336"/>
      <c r="F37" s="337"/>
    </row>
    <row r="38" spans="1:6" x14ac:dyDescent="0.3">
      <c r="A38" s="315" t="s">
        <v>337</v>
      </c>
      <c r="B38" s="333"/>
      <c r="C38" s="334"/>
      <c r="D38" s="67" t="s">
        <v>406</v>
      </c>
      <c r="E38" s="299"/>
      <c r="F38" s="301"/>
    </row>
    <row r="39" spans="1:6" x14ac:dyDescent="0.3">
      <c r="A39" s="315" t="s">
        <v>407</v>
      </c>
      <c r="B39" s="333"/>
      <c r="C39" s="334"/>
      <c r="D39" s="338" t="s">
        <v>408</v>
      </c>
      <c r="E39" s="339"/>
      <c r="F39" s="340"/>
    </row>
    <row r="40" spans="1:6" x14ac:dyDescent="0.3">
      <c r="A40" s="315" t="s">
        <v>338</v>
      </c>
      <c r="B40" s="333"/>
      <c r="C40" s="334"/>
      <c r="D40" s="341"/>
      <c r="E40" s="342"/>
      <c r="F40" s="343"/>
    </row>
    <row r="41" spans="1:6" x14ac:dyDescent="0.3">
      <c r="A41" s="315" t="s">
        <v>409</v>
      </c>
      <c r="B41" s="333"/>
      <c r="C41" s="334"/>
      <c r="D41" s="315" t="s">
        <v>410</v>
      </c>
      <c r="E41" s="333"/>
      <c r="F41" s="334"/>
    </row>
    <row r="42" spans="1:6" ht="15" thickBot="1" x14ac:dyDescent="0.35">
      <c r="A42" s="344" t="s">
        <v>411</v>
      </c>
      <c r="B42" s="345"/>
      <c r="C42" s="346"/>
      <c r="D42" s="344" t="s">
        <v>412</v>
      </c>
      <c r="E42" s="345"/>
      <c r="F42" s="346"/>
    </row>
    <row r="43" spans="1:6" x14ac:dyDescent="0.3">
      <c r="B43" s="4"/>
      <c r="C43" s="4"/>
    </row>
    <row r="44" spans="1:6" x14ac:dyDescent="0.3">
      <c r="B44" s="2"/>
    </row>
    <row r="45" spans="1:6" x14ac:dyDescent="0.3">
      <c r="B45" s="2"/>
    </row>
    <row r="46" spans="1:6" x14ac:dyDescent="0.3">
      <c r="B46" s="2"/>
    </row>
    <row r="47" spans="1:6" x14ac:dyDescent="0.3">
      <c r="B47" s="2"/>
    </row>
    <row r="48" spans="1:6" x14ac:dyDescent="0.3">
      <c r="B48" s="2"/>
    </row>
    <row r="53" spans="4:7" x14ac:dyDescent="0.3">
      <c r="D53" s="36"/>
    </row>
    <row r="54" spans="4:7" x14ac:dyDescent="0.3">
      <c r="D54" s="36"/>
    </row>
    <row r="55" spans="4:7" x14ac:dyDescent="0.3">
      <c r="D55" s="36"/>
    </row>
    <row r="56" spans="4:7" x14ac:dyDescent="0.3">
      <c r="D56" s="36"/>
    </row>
    <row r="57" spans="4:7" x14ac:dyDescent="0.3">
      <c r="D57" s="36"/>
    </row>
    <row r="58" spans="4:7" x14ac:dyDescent="0.3">
      <c r="D58" s="36"/>
    </row>
    <row r="59" spans="4:7" x14ac:dyDescent="0.3">
      <c r="D59" s="36"/>
    </row>
    <row r="60" spans="4:7" x14ac:dyDescent="0.3">
      <c r="D60" s="36"/>
    </row>
    <row r="64" spans="4:7" x14ac:dyDescent="0.3">
      <c r="E64" s="4"/>
      <c r="F64" s="4"/>
      <c r="G64" s="4"/>
    </row>
    <row r="65" spans="5:7" x14ac:dyDescent="0.3">
      <c r="E65" s="4"/>
      <c r="F65" s="4"/>
      <c r="G65" s="4"/>
    </row>
  </sheetData>
  <mergeCells count="29">
    <mergeCell ref="A42:C42"/>
    <mergeCell ref="D42:F42"/>
    <mergeCell ref="A38:C38"/>
    <mergeCell ref="A39:C39"/>
    <mergeCell ref="D39:F40"/>
    <mergeCell ref="A40:C40"/>
    <mergeCell ref="A41:C41"/>
    <mergeCell ref="D41:F41"/>
    <mergeCell ref="A33:B33"/>
    <mergeCell ref="E33:F33"/>
    <mergeCell ref="D35:F35"/>
    <mergeCell ref="A36:C36"/>
    <mergeCell ref="D36:F37"/>
    <mergeCell ref="A37:C37"/>
    <mergeCell ref="A18:B18"/>
    <mergeCell ref="D23:D25"/>
    <mergeCell ref="E23:F25"/>
    <mergeCell ref="A26:B26"/>
    <mergeCell ref="E26:F26"/>
    <mergeCell ref="A30:B30"/>
    <mergeCell ref="E3:F9"/>
    <mergeCell ref="C5:D7"/>
    <mergeCell ref="A9:B9"/>
    <mergeCell ref="C9:D9"/>
    <mergeCell ref="C12:D12"/>
    <mergeCell ref="E12:F15"/>
    <mergeCell ref="C13:D13"/>
    <mergeCell ref="A15:B15"/>
    <mergeCell ref="C15:D1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01</vt:lpstr>
      <vt:lpstr>02</vt:lpstr>
      <vt:lpstr>Par Příj</vt:lpstr>
      <vt:lpstr>Par Výda</vt:lpstr>
      <vt:lpstr>Komentář a souhrn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 Paznocht</dc:creator>
  <cp:lastModifiedBy>Jaroslav Paznocht</cp:lastModifiedBy>
  <dcterms:created xsi:type="dcterms:W3CDTF">2019-11-05T15:40:55Z</dcterms:created>
  <dcterms:modified xsi:type="dcterms:W3CDTF">2020-11-27T18:57:31Z</dcterms:modified>
</cp:coreProperties>
</file>