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01 - Chodníky" sheetId="2" r:id="rId2"/>
    <sheet name="03 - Ostatní" sheetId="3" r:id="rId3"/>
    <sheet name="410 - Veřejné osvětlení" sheetId="4" r:id="rId4"/>
    <sheet name="301 - Odvod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'101 - Chodníky'!$C$86:$L$156</definedName>
    <definedName name="_xlnm.Print_Area" localSheetId="1">'101 - Chodníky'!$C$4:$K$41,'101 - Chodníky'!$C$47:$K$68,'101 - Chodníky'!$C$74:$L$156</definedName>
    <definedName name="_xlnm.Print_Titles" localSheetId="1">'101 - Chodníky'!$86:$86</definedName>
    <definedName name="_xlnm._FilterDatabase" localSheetId="2" hidden="1">'03 - Ostatní'!$C$85:$L$98</definedName>
    <definedName name="_xlnm.Print_Area" localSheetId="2">'03 - Ostatní'!$C$4:$K$41,'03 - Ostatní'!$C$47:$K$67,'03 - Ostatní'!$C$73:$L$98</definedName>
    <definedName name="_xlnm.Print_Titles" localSheetId="2">'03 - Ostatní'!$85:$85</definedName>
    <definedName name="_xlnm._FilterDatabase" localSheetId="3" hidden="1">'410 - Veřejné osvětlení'!$C$92:$L$130</definedName>
    <definedName name="_xlnm.Print_Area" localSheetId="3">'410 - Veřejné osvětlení'!$C$4:$K$41,'410 - Veřejné osvětlení'!$C$47:$K$74,'410 - Veřejné osvětlení'!$C$80:$L$130</definedName>
    <definedName name="_xlnm.Print_Titles" localSheetId="3">'410 - Veřejné osvětlení'!$92:$92</definedName>
    <definedName name="_xlnm._FilterDatabase" localSheetId="4" hidden="1">'301 - Odvodnění'!$C$85:$L$105</definedName>
    <definedName name="_xlnm.Print_Area" localSheetId="4">'301 - Odvodnění'!$C$4:$K$41,'301 - Odvodnění'!$C$47:$K$67,'301 - Odvodnění'!$C$73:$L$105</definedName>
    <definedName name="_xlnm.Print_Titles" localSheetId="4">'301 - Odvodnění'!$85:$85</definedName>
  </definedNames>
  <calcPr/>
</workbook>
</file>

<file path=xl/calcChain.xml><?xml version="1.0" encoding="utf-8"?>
<calcChain xmlns="http://schemas.openxmlformats.org/spreadsheetml/2006/main">
  <c i="5" r="K39"/>
  <c r="K38"/>
  <c i="1" r="BA58"/>
  <c i="5" r="K37"/>
  <c i="1" r="AZ58"/>
  <c i="5" r="BI104"/>
  <c r="BH104"/>
  <c r="BG104"/>
  <c r="BF104"/>
  <c r="R104"/>
  <c r="R103"/>
  <c r="Q104"/>
  <c r="Q103"/>
  <c r="X104"/>
  <c r="X103"/>
  <c r="V104"/>
  <c r="V103"/>
  <c r="T104"/>
  <c r="T103"/>
  <c r="P104"/>
  <c r="BK104"/>
  <c r="BK103"/>
  <c r="K103"/>
  <c r="K104"/>
  <c r="BE104"/>
  <c r="K66"/>
  <c r="J66"/>
  <c r="I66"/>
  <c r="BI102"/>
  <c r="BH102"/>
  <c r="BG102"/>
  <c r="BF102"/>
  <c r="R102"/>
  <c r="Q102"/>
  <c r="X102"/>
  <c r="V102"/>
  <c r="T102"/>
  <c r="P102"/>
  <c r="BK102"/>
  <c r="K102"/>
  <c r="BE102"/>
  <c r="BI101"/>
  <c r="BH101"/>
  <c r="BG101"/>
  <c r="BF101"/>
  <c r="R101"/>
  <c r="R100"/>
  <c r="Q101"/>
  <c r="Q100"/>
  <c r="X101"/>
  <c r="X100"/>
  <c r="V101"/>
  <c r="V100"/>
  <c r="T101"/>
  <c r="T100"/>
  <c r="P101"/>
  <c r="BK101"/>
  <c r="BK100"/>
  <c r="K100"/>
  <c r="K101"/>
  <c r="BE101"/>
  <c r="K65"/>
  <c r="J65"/>
  <c r="I65"/>
  <c r="BI99"/>
  <c r="BH99"/>
  <c r="BG99"/>
  <c r="BF99"/>
  <c r="R99"/>
  <c r="Q99"/>
  <c r="X99"/>
  <c r="V99"/>
  <c r="T99"/>
  <c r="P99"/>
  <c r="BK99"/>
  <c r="K99"/>
  <c r="BE99"/>
  <c r="BI97"/>
  <c r="BH97"/>
  <c r="BG97"/>
  <c r="BF97"/>
  <c r="R97"/>
  <c r="R96"/>
  <c r="Q97"/>
  <c r="Q96"/>
  <c r="X97"/>
  <c r="X96"/>
  <c r="V97"/>
  <c r="V96"/>
  <c r="T97"/>
  <c r="T96"/>
  <c r="P97"/>
  <c r="BK97"/>
  <c r="BK96"/>
  <c r="K96"/>
  <c r="K97"/>
  <c r="BE97"/>
  <c r="K64"/>
  <c r="J64"/>
  <c r="I64"/>
  <c r="BI94"/>
  <c r="BH94"/>
  <c r="BG94"/>
  <c r="BF94"/>
  <c r="R94"/>
  <c r="Q94"/>
  <c r="X94"/>
  <c r="V94"/>
  <c r="T94"/>
  <c r="P94"/>
  <c r="BK94"/>
  <c r="K94"/>
  <c r="BE94"/>
  <c r="BI92"/>
  <c r="BH92"/>
  <c r="BG92"/>
  <c r="BF92"/>
  <c r="R92"/>
  <c r="Q92"/>
  <c r="X92"/>
  <c r="V92"/>
  <c r="T92"/>
  <c r="P92"/>
  <c r="BK92"/>
  <c r="K92"/>
  <c r="BE92"/>
  <c r="BI89"/>
  <c r="F39"/>
  <c i="1" r="BF58"/>
  <c i="5" r="BH89"/>
  <c r="F38"/>
  <c i="1" r="BE58"/>
  <c i="5" r="BG89"/>
  <c r="F37"/>
  <c i="1" r="BD58"/>
  <c i="5" r="BF89"/>
  <c r="K36"/>
  <c i="1" r="AY58"/>
  <c i="5" r="F36"/>
  <c i="1" r="BC58"/>
  <c i="5" r="R89"/>
  <c r="R88"/>
  <c r="R87"/>
  <c r="R86"/>
  <c r="J61"/>
  <c r="Q89"/>
  <c r="Q88"/>
  <c r="Q87"/>
  <c r="Q86"/>
  <c r="I61"/>
  <c r="X89"/>
  <c r="X88"/>
  <c r="X87"/>
  <c r="X86"/>
  <c r="V89"/>
  <c r="V88"/>
  <c r="V87"/>
  <c r="V86"/>
  <c r="T89"/>
  <c r="T88"/>
  <c r="T87"/>
  <c r="T86"/>
  <c i="1" r="AW58"/>
  <c i="5" r="P89"/>
  <c r="BK89"/>
  <c r="BK88"/>
  <c r="K88"/>
  <c r="BK87"/>
  <c r="K87"/>
  <c r="BK86"/>
  <c r="K86"/>
  <c r="K61"/>
  <c r="K32"/>
  <c i="1" r="AG58"/>
  <c i="5" r="K89"/>
  <c r="BE89"/>
  <c r="K35"/>
  <c i="1" r="AX58"/>
  <c i="5" r="F35"/>
  <c i="1" r="BB58"/>
  <c i="5" r="K63"/>
  <c r="J63"/>
  <c r="I63"/>
  <c r="K62"/>
  <c r="J62"/>
  <c r="I62"/>
  <c r="J82"/>
  <c r="F82"/>
  <c r="F80"/>
  <c r="E78"/>
  <c r="K31"/>
  <c i="1" r="AT58"/>
  <c i="5" r="K30"/>
  <c i="1" r="AS58"/>
  <c i="5" r="J56"/>
  <c r="F56"/>
  <c r="F54"/>
  <c r="E52"/>
  <c r="K41"/>
  <c r="J24"/>
  <c r="E24"/>
  <c r="J83"/>
  <c r="J57"/>
  <c r="J23"/>
  <c r="J18"/>
  <c r="E18"/>
  <c r="F83"/>
  <c r="F57"/>
  <c r="J17"/>
  <c r="J12"/>
  <c r="J80"/>
  <c r="J54"/>
  <c r="E7"/>
  <c r="E76"/>
  <c r="E50"/>
  <c i="4" r="K39"/>
  <c r="K38"/>
  <c i="1" r="BA57"/>
  <c i="4" r="K37"/>
  <c i="1" r="AZ57"/>
  <c i="4" r="BI130"/>
  <c r="BH130"/>
  <c r="BG130"/>
  <c r="BF130"/>
  <c r="R130"/>
  <c r="R129"/>
  <c r="Q130"/>
  <c r="Q129"/>
  <c r="X130"/>
  <c r="X129"/>
  <c r="V130"/>
  <c r="V129"/>
  <c r="T130"/>
  <c r="T129"/>
  <c r="P130"/>
  <c r="BK130"/>
  <c r="BK129"/>
  <c r="K129"/>
  <c r="K130"/>
  <c r="BE130"/>
  <c r="K73"/>
  <c r="J73"/>
  <c r="I73"/>
  <c r="BI128"/>
  <c r="BH128"/>
  <c r="BG128"/>
  <c r="BF128"/>
  <c r="R128"/>
  <c r="Q128"/>
  <c r="X128"/>
  <c r="V128"/>
  <c r="T128"/>
  <c r="P128"/>
  <c r="BK128"/>
  <c r="K128"/>
  <c r="BE128"/>
  <c r="BI127"/>
  <c r="BH127"/>
  <c r="BG127"/>
  <c r="BF127"/>
  <c r="R127"/>
  <c r="Q127"/>
  <c r="X127"/>
  <c r="V127"/>
  <c r="T127"/>
  <c r="P127"/>
  <c r="BK127"/>
  <c r="K127"/>
  <c r="BE127"/>
  <c r="BI126"/>
  <c r="BH126"/>
  <c r="BG126"/>
  <c r="BF126"/>
  <c r="R126"/>
  <c r="Q126"/>
  <c r="X126"/>
  <c r="V126"/>
  <c r="T126"/>
  <c r="P126"/>
  <c r="BK126"/>
  <c r="K126"/>
  <c r="BE126"/>
  <c r="BI125"/>
  <c r="BH125"/>
  <c r="BG125"/>
  <c r="BF125"/>
  <c r="R125"/>
  <c r="Q125"/>
  <c r="X125"/>
  <c r="V125"/>
  <c r="T125"/>
  <c r="P125"/>
  <c r="BK125"/>
  <c r="K125"/>
  <c r="BE125"/>
  <c r="BI124"/>
  <c r="BH124"/>
  <c r="BG124"/>
  <c r="BF124"/>
  <c r="R124"/>
  <c r="Q124"/>
  <c r="X124"/>
  <c r="V124"/>
  <c r="T124"/>
  <c r="P124"/>
  <c r="BK124"/>
  <c r="K124"/>
  <c r="BE124"/>
  <c r="BI123"/>
  <c r="BH123"/>
  <c r="BG123"/>
  <c r="BF123"/>
  <c r="R123"/>
  <c r="Q123"/>
  <c r="X123"/>
  <c r="V123"/>
  <c r="T123"/>
  <c r="P123"/>
  <c r="BK123"/>
  <c r="K123"/>
  <c r="BE123"/>
  <c r="BI122"/>
  <c r="BH122"/>
  <c r="BG122"/>
  <c r="BF122"/>
  <c r="R122"/>
  <c r="R121"/>
  <c r="Q122"/>
  <c r="Q121"/>
  <c r="X122"/>
  <c r="X121"/>
  <c r="V122"/>
  <c r="V121"/>
  <c r="T122"/>
  <c r="T121"/>
  <c r="P122"/>
  <c r="BK122"/>
  <c r="BK121"/>
  <c r="K121"/>
  <c r="K122"/>
  <c r="BE122"/>
  <c r="K72"/>
  <c r="J72"/>
  <c r="I72"/>
  <c r="BI119"/>
  <c r="BH119"/>
  <c r="BG119"/>
  <c r="BF119"/>
  <c r="R119"/>
  <c r="Q119"/>
  <c r="X119"/>
  <c r="V119"/>
  <c r="T119"/>
  <c r="P119"/>
  <c r="BK119"/>
  <c r="K119"/>
  <c r="BE119"/>
  <c r="BI118"/>
  <c r="BH118"/>
  <c r="BG118"/>
  <c r="BF118"/>
  <c r="R118"/>
  <c r="Q118"/>
  <c r="X118"/>
  <c r="V118"/>
  <c r="T118"/>
  <c r="P118"/>
  <c r="BK118"/>
  <c r="K118"/>
  <c r="BE118"/>
  <c r="BI117"/>
  <c r="BH117"/>
  <c r="BG117"/>
  <c r="BF117"/>
  <c r="R117"/>
  <c r="Q117"/>
  <c r="X117"/>
  <c r="V117"/>
  <c r="T117"/>
  <c r="P117"/>
  <c r="BK117"/>
  <c r="K117"/>
  <c r="BE117"/>
  <c r="BI116"/>
  <c r="BH116"/>
  <c r="BG116"/>
  <c r="BF116"/>
  <c r="R116"/>
  <c r="R115"/>
  <c r="R114"/>
  <c r="Q116"/>
  <c r="Q115"/>
  <c r="Q114"/>
  <c r="X116"/>
  <c r="X115"/>
  <c r="X114"/>
  <c r="V116"/>
  <c r="V115"/>
  <c r="V114"/>
  <c r="T116"/>
  <c r="T115"/>
  <c r="T114"/>
  <c r="P116"/>
  <c r="BK116"/>
  <c r="BK115"/>
  <c r="K115"/>
  <c r="BK114"/>
  <c r="K114"/>
  <c r="K116"/>
  <c r="BE116"/>
  <c r="K71"/>
  <c r="J71"/>
  <c r="I71"/>
  <c r="K70"/>
  <c r="J70"/>
  <c r="I70"/>
  <c r="BI113"/>
  <c r="BH113"/>
  <c r="BG113"/>
  <c r="BF113"/>
  <c r="R113"/>
  <c r="Q113"/>
  <c r="X113"/>
  <c r="V113"/>
  <c r="T113"/>
  <c r="P113"/>
  <c r="BK113"/>
  <c r="K113"/>
  <c r="BE113"/>
  <c r="BI112"/>
  <c r="BH112"/>
  <c r="BG112"/>
  <c r="BF112"/>
  <c r="R112"/>
  <c r="R111"/>
  <c r="R110"/>
  <c r="Q112"/>
  <c r="Q111"/>
  <c r="Q110"/>
  <c r="X112"/>
  <c r="X111"/>
  <c r="X110"/>
  <c r="V112"/>
  <c r="V111"/>
  <c r="V110"/>
  <c r="T112"/>
  <c r="T111"/>
  <c r="T110"/>
  <c r="P112"/>
  <c r="BK112"/>
  <c r="BK111"/>
  <c r="K111"/>
  <c r="BK110"/>
  <c r="K110"/>
  <c r="K112"/>
  <c r="BE112"/>
  <c r="K69"/>
  <c r="J69"/>
  <c r="I69"/>
  <c r="K68"/>
  <c r="J68"/>
  <c r="I68"/>
  <c r="BI108"/>
  <c r="BH108"/>
  <c r="BG108"/>
  <c r="BF108"/>
  <c r="R108"/>
  <c r="R107"/>
  <c r="Q108"/>
  <c r="Q107"/>
  <c r="X108"/>
  <c r="X107"/>
  <c r="V108"/>
  <c r="V107"/>
  <c r="T108"/>
  <c r="T107"/>
  <c r="P108"/>
  <c r="BK108"/>
  <c r="BK107"/>
  <c r="K107"/>
  <c r="K108"/>
  <c r="BE108"/>
  <c r="K67"/>
  <c r="J67"/>
  <c r="I67"/>
  <c r="BI106"/>
  <c r="BH106"/>
  <c r="BG106"/>
  <c r="BF106"/>
  <c r="R106"/>
  <c r="R105"/>
  <c r="R104"/>
  <c r="Q106"/>
  <c r="Q105"/>
  <c r="Q104"/>
  <c r="X106"/>
  <c r="X105"/>
  <c r="X104"/>
  <c r="V106"/>
  <c r="V105"/>
  <c r="V104"/>
  <c r="T106"/>
  <c r="T105"/>
  <c r="T104"/>
  <c r="P106"/>
  <c r="BK106"/>
  <c r="BK105"/>
  <c r="K105"/>
  <c r="BK104"/>
  <c r="K104"/>
  <c r="K106"/>
  <c r="BE106"/>
  <c r="K66"/>
  <c r="J66"/>
  <c r="I66"/>
  <c r="K65"/>
  <c r="J65"/>
  <c r="I65"/>
  <c r="BI102"/>
  <c r="BH102"/>
  <c r="BG102"/>
  <c r="BF102"/>
  <c r="R102"/>
  <c r="R101"/>
  <c r="Q102"/>
  <c r="Q101"/>
  <c r="X102"/>
  <c r="X101"/>
  <c r="V102"/>
  <c r="V101"/>
  <c r="T102"/>
  <c r="T101"/>
  <c r="P102"/>
  <c r="BK102"/>
  <c r="BK101"/>
  <c r="K101"/>
  <c r="K102"/>
  <c r="BE102"/>
  <c r="K64"/>
  <c r="J64"/>
  <c r="I64"/>
  <c r="BI99"/>
  <c r="BH99"/>
  <c r="BG99"/>
  <c r="BF99"/>
  <c r="R99"/>
  <c r="Q99"/>
  <c r="X99"/>
  <c r="V99"/>
  <c r="T99"/>
  <c r="P99"/>
  <c r="BK99"/>
  <c r="K99"/>
  <c r="BE99"/>
  <c r="BI96"/>
  <c r="F39"/>
  <c i="1" r="BF57"/>
  <c i="4" r="BH96"/>
  <c r="F38"/>
  <c i="1" r="BE57"/>
  <c i="4" r="BG96"/>
  <c r="F37"/>
  <c i="1" r="BD57"/>
  <c i="4" r="BF96"/>
  <c r="K36"/>
  <c i="1" r="AY57"/>
  <c i="4" r="F36"/>
  <c i="1" r="BC57"/>
  <c i="4" r="R96"/>
  <c r="R95"/>
  <c r="R94"/>
  <c r="R93"/>
  <c r="J61"/>
  <c r="Q96"/>
  <c r="Q95"/>
  <c r="Q94"/>
  <c r="Q93"/>
  <c r="I61"/>
  <c r="X96"/>
  <c r="X95"/>
  <c r="X94"/>
  <c r="X93"/>
  <c r="V96"/>
  <c r="V95"/>
  <c r="V94"/>
  <c r="V93"/>
  <c r="T96"/>
  <c r="T95"/>
  <c r="T94"/>
  <c r="T93"/>
  <c i="1" r="AW57"/>
  <c i="4" r="P96"/>
  <c r="BK96"/>
  <c r="BK95"/>
  <c r="K95"/>
  <c r="BK94"/>
  <c r="K94"/>
  <c r="BK93"/>
  <c r="K93"/>
  <c r="K61"/>
  <c r="K32"/>
  <c i="1" r="AG57"/>
  <c i="4" r="K96"/>
  <c r="BE96"/>
  <c r="K35"/>
  <c i="1" r="AX57"/>
  <c i="4" r="F35"/>
  <c i="1" r="BB57"/>
  <c i="4" r="K63"/>
  <c r="J63"/>
  <c r="I63"/>
  <c r="K62"/>
  <c r="J62"/>
  <c r="I62"/>
  <c r="J89"/>
  <c r="F89"/>
  <c r="F87"/>
  <c r="E85"/>
  <c r="K31"/>
  <c i="1" r="AT57"/>
  <c i="4" r="K30"/>
  <c i="1" r="AS57"/>
  <c i="4" r="J56"/>
  <c r="F56"/>
  <c r="F54"/>
  <c r="E52"/>
  <c r="K41"/>
  <c r="J24"/>
  <c r="E24"/>
  <c r="J90"/>
  <c r="J57"/>
  <c r="J23"/>
  <c r="J18"/>
  <c r="E18"/>
  <c r="F90"/>
  <c r="F57"/>
  <c r="J17"/>
  <c r="J12"/>
  <c r="J87"/>
  <c r="J54"/>
  <c r="E7"/>
  <c r="E83"/>
  <c r="E50"/>
  <c i="3" r="K39"/>
  <c r="K38"/>
  <c i="1" r="BA56"/>
  <c i="3" r="K37"/>
  <c i="1" r="AZ56"/>
  <c i="3" r="BI98"/>
  <c r="BH98"/>
  <c r="BG98"/>
  <c r="BF98"/>
  <c r="R98"/>
  <c r="R97"/>
  <c r="Q98"/>
  <c r="Q97"/>
  <c r="X98"/>
  <c r="X97"/>
  <c r="V98"/>
  <c r="V97"/>
  <c r="T98"/>
  <c r="T97"/>
  <c r="P98"/>
  <c r="BK98"/>
  <c r="BK97"/>
  <c r="K97"/>
  <c r="K98"/>
  <c r="BE98"/>
  <c r="K66"/>
  <c r="J66"/>
  <c r="I66"/>
  <c r="BI96"/>
  <c r="BH96"/>
  <c r="BG96"/>
  <c r="BF96"/>
  <c r="R96"/>
  <c r="Q96"/>
  <c r="X96"/>
  <c r="V96"/>
  <c r="T96"/>
  <c r="P96"/>
  <c r="BK96"/>
  <c r="K96"/>
  <c r="BE96"/>
  <c r="BI95"/>
  <c r="BH95"/>
  <c r="BG95"/>
  <c r="BF95"/>
  <c r="R95"/>
  <c r="R94"/>
  <c r="Q95"/>
  <c r="Q94"/>
  <c r="X95"/>
  <c r="X94"/>
  <c r="V95"/>
  <c r="V94"/>
  <c r="T95"/>
  <c r="T94"/>
  <c r="P95"/>
  <c r="BK95"/>
  <c r="BK94"/>
  <c r="K94"/>
  <c r="K95"/>
  <c r="BE95"/>
  <c r="K65"/>
  <c r="J65"/>
  <c r="I65"/>
  <c r="BI93"/>
  <c r="BH93"/>
  <c r="BG93"/>
  <c r="BF93"/>
  <c r="R93"/>
  <c r="R92"/>
  <c r="Q93"/>
  <c r="Q92"/>
  <c r="X93"/>
  <c r="X92"/>
  <c r="V93"/>
  <c r="V92"/>
  <c r="T93"/>
  <c r="T92"/>
  <c r="P93"/>
  <c r="BK93"/>
  <c r="BK92"/>
  <c r="K92"/>
  <c r="K93"/>
  <c r="BE93"/>
  <c r="K64"/>
  <c r="J64"/>
  <c r="I64"/>
  <c r="BI91"/>
  <c r="BH91"/>
  <c r="BG91"/>
  <c r="BF91"/>
  <c r="R91"/>
  <c r="Q91"/>
  <c r="X91"/>
  <c r="V91"/>
  <c r="T91"/>
  <c r="P91"/>
  <c r="BK91"/>
  <c r="K91"/>
  <c r="BE91"/>
  <c r="BI90"/>
  <c r="BH90"/>
  <c r="BG90"/>
  <c r="BF90"/>
  <c r="R90"/>
  <c r="Q90"/>
  <c r="X90"/>
  <c r="V90"/>
  <c r="T90"/>
  <c r="P90"/>
  <c r="BK90"/>
  <c r="K90"/>
  <c r="BE90"/>
  <c r="BI89"/>
  <c r="F39"/>
  <c i="1" r="BF56"/>
  <c i="3" r="BH89"/>
  <c r="F38"/>
  <c i="1" r="BE56"/>
  <c i="3" r="BG89"/>
  <c r="F37"/>
  <c i="1" r="BD56"/>
  <c i="3" r="BF89"/>
  <c r="K36"/>
  <c i="1" r="AY56"/>
  <c i="3" r="F36"/>
  <c i="1" r="BC56"/>
  <c i="3" r="R89"/>
  <c r="R88"/>
  <c r="R87"/>
  <c r="R86"/>
  <c r="J61"/>
  <c r="Q89"/>
  <c r="Q88"/>
  <c r="Q87"/>
  <c r="Q86"/>
  <c r="I61"/>
  <c r="X89"/>
  <c r="X88"/>
  <c r="X87"/>
  <c r="X86"/>
  <c r="V89"/>
  <c r="V88"/>
  <c r="V87"/>
  <c r="V86"/>
  <c r="T89"/>
  <c r="T88"/>
  <c r="T87"/>
  <c r="T86"/>
  <c i="1" r="AW56"/>
  <c i="3" r="P89"/>
  <c r="BK89"/>
  <c r="BK88"/>
  <c r="K88"/>
  <c r="BK87"/>
  <c r="K87"/>
  <c r="BK86"/>
  <c r="K86"/>
  <c r="K61"/>
  <c r="K32"/>
  <c i="1" r="AG56"/>
  <c i="3" r="K89"/>
  <c r="BE89"/>
  <c r="K35"/>
  <c i="1" r="AX56"/>
  <c i="3" r="F35"/>
  <c i="1" r="BB56"/>
  <c i="3" r="K63"/>
  <c r="J63"/>
  <c r="I63"/>
  <c r="K62"/>
  <c r="J62"/>
  <c r="I62"/>
  <c r="J82"/>
  <c r="F82"/>
  <c r="F80"/>
  <c r="E78"/>
  <c r="K31"/>
  <c i="1" r="AT56"/>
  <c i="3" r="K30"/>
  <c i="1" r="AS56"/>
  <c i="3" r="J56"/>
  <c r="F56"/>
  <c r="F54"/>
  <c r="E52"/>
  <c r="K41"/>
  <c r="J24"/>
  <c r="E24"/>
  <c r="J83"/>
  <c r="J57"/>
  <c r="J23"/>
  <c r="J18"/>
  <c r="E18"/>
  <c r="F83"/>
  <c r="F57"/>
  <c r="J17"/>
  <c r="J12"/>
  <c r="J80"/>
  <c r="J54"/>
  <c r="E7"/>
  <c r="E76"/>
  <c r="E50"/>
  <c i="2" r="K39"/>
  <c r="K38"/>
  <c i="1" r="BA55"/>
  <c i="2" r="K37"/>
  <c i="1" r="AZ55"/>
  <c i="2" r="BI155"/>
  <c r="BH155"/>
  <c r="BG155"/>
  <c r="BF155"/>
  <c r="R155"/>
  <c r="R154"/>
  <c r="Q155"/>
  <c r="Q154"/>
  <c r="X155"/>
  <c r="X154"/>
  <c r="V155"/>
  <c r="V154"/>
  <c r="T155"/>
  <c r="T154"/>
  <c r="P155"/>
  <c r="BK155"/>
  <c r="BK154"/>
  <c r="K154"/>
  <c r="K155"/>
  <c r="BE155"/>
  <c r="K67"/>
  <c r="J67"/>
  <c r="I67"/>
  <c r="BI152"/>
  <c r="BH152"/>
  <c r="BG152"/>
  <c r="BF152"/>
  <c r="R152"/>
  <c r="Q152"/>
  <c r="X152"/>
  <c r="V152"/>
  <c r="T152"/>
  <c r="P152"/>
  <c r="BK152"/>
  <c r="K152"/>
  <c r="BE152"/>
  <c r="BI150"/>
  <c r="BH150"/>
  <c r="BG150"/>
  <c r="BF150"/>
  <c r="R150"/>
  <c r="Q150"/>
  <c r="X150"/>
  <c r="V150"/>
  <c r="T150"/>
  <c r="P150"/>
  <c r="BK150"/>
  <c r="K150"/>
  <c r="BE150"/>
  <c r="BI149"/>
  <c r="BH149"/>
  <c r="BG149"/>
  <c r="BF149"/>
  <c r="R149"/>
  <c r="Q149"/>
  <c r="X149"/>
  <c r="V149"/>
  <c r="T149"/>
  <c r="P149"/>
  <c r="BK149"/>
  <c r="K149"/>
  <c r="BE149"/>
  <c r="BI147"/>
  <c r="BH147"/>
  <c r="BG147"/>
  <c r="BF147"/>
  <c r="R147"/>
  <c r="Q147"/>
  <c r="X147"/>
  <c r="V147"/>
  <c r="T147"/>
  <c r="P147"/>
  <c r="BK147"/>
  <c r="K147"/>
  <c r="BE147"/>
  <c r="BI145"/>
  <c r="BH145"/>
  <c r="BG145"/>
  <c r="BF145"/>
  <c r="R145"/>
  <c r="Q145"/>
  <c r="X145"/>
  <c r="V145"/>
  <c r="T145"/>
  <c r="P145"/>
  <c r="BK145"/>
  <c r="K145"/>
  <c r="BE145"/>
  <c r="BI144"/>
  <c r="BH144"/>
  <c r="BG144"/>
  <c r="BF144"/>
  <c r="R144"/>
  <c r="Q144"/>
  <c r="X144"/>
  <c r="V144"/>
  <c r="T144"/>
  <c r="P144"/>
  <c r="BK144"/>
  <c r="K144"/>
  <c r="BE144"/>
  <c r="BI143"/>
  <c r="BH143"/>
  <c r="BG143"/>
  <c r="BF143"/>
  <c r="R143"/>
  <c r="Q143"/>
  <c r="X143"/>
  <c r="V143"/>
  <c r="T143"/>
  <c r="P143"/>
  <c r="BK143"/>
  <c r="K143"/>
  <c r="BE143"/>
  <c r="BI142"/>
  <c r="BH142"/>
  <c r="BG142"/>
  <c r="BF142"/>
  <c r="R142"/>
  <c r="Q142"/>
  <c r="X142"/>
  <c r="V142"/>
  <c r="T142"/>
  <c r="P142"/>
  <c r="BK142"/>
  <c r="K142"/>
  <c r="BE142"/>
  <c r="BI141"/>
  <c r="BH141"/>
  <c r="BG141"/>
  <c r="BF141"/>
  <c r="R141"/>
  <c r="Q141"/>
  <c r="X141"/>
  <c r="V141"/>
  <c r="T141"/>
  <c r="P141"/>
  <c r="BK141"/>
  <c r="K141"/>
  <c r="BE141"/>
  <c r="BI140"/>
  <c r="BH140"/>
  <c r="BG140"/>
  <c r="BF140"/>
  <c r="R140"/>
  <c r="R139"/>
  <c r="Q140"/>
  <c r="Q139"/>
  <c r="X140"/>
  <c r="X139"/>
  <c r="V140"/>
  <c r="V139"/>
  <c r="T140"/>
  <c r="T139"/>
  <c r="P140"/>
  <c r="BK140"/>
  <c r="BK139"/>
  <c r="K139"/>
  <c r="K140"/>
  <c r="BE140"/>
  <c r="K66"/>
  <c r="J66"/>
  <c r="I66"/>
  <c r="BI137"/>
  <c r="BH137"/>
  <c r="BG137"/>
  <c r="BF137"/>
  <c r="R137"/>
  <c r="Q137"/>
  <c r="X137"/>
  <c r="V137"/>
  <c r="T137"/>
  <c r="P137"/>
  <c r="BK137"/>
  <c r="K137"/>
  <c r="BE137"/>
  <c r="BI135"/>
  <c r="BH135"/>
  <c r="BG135"/>
  <c r="BF135"/>
  <c r="R135"/>
  <c r="Q135"/>
  <c r="X135"/>
  <c r="V135"/>
  <c r="T135"/>
  <c r="P135"/>
  <c r="BK135"/>
  <c r="K135"/>
  <c r="BE135"/>
  <c r="BI133"/>
  <c r="BH133"/>
  <c r="BG133"/>
  <c r="BF133"/>
  <c r="R133"/>
  <c r="Q133"/>
  <c r="X133"/>
  <c r="V133"/>
  <c r="T133"/>
  <c r="P133"/>
  <c r="BK133"/>
  <c r="K133"/>
  <c r="BE133"/>
  <c r="BI131"/>
  <c r="BH131"/>
  <c r="BG131"/>
  <c r="BF131"/>
  <c r="R131"/>
  <c r="Q131"/>
  <c r="X131"/>
  <c r="V131"/>
  <c r="T131"/>
  <c r="P131"/>
  <c r="BK131"/>
  <c r="K131"/>
  <c r="BE131"/>
  <c r="BI130"/>
  <c r="BH130"/>
  <c r="BG130"/>
  <c r="BF130"/>
  <c r="R130"/>
  <c r="Q130"/>
  <c r="X130"/>
  <c r="V130"/>
  <c r="T130"/>
  <c r="P130"/>
  <c r="BK130"/>
  <c r="K130"/>
  <c r="BE130"/>
  <c r="BI129"/>
  <c r="BH129"/>
  <c r="BG129"/>
  <c r="BF129"/>
  <c r="R129"/>
  <c r="R128"/>
  <c r="Q129"/>
  <c r="Q128"/>
  <c r="X129"/>
  <c r="X128"/>
  <c r="V129"/>
  <c r="V128"/>
  <c r="T129"/>
  <c r="T128"/>
  <c r="P129"/>
  <c r="BK129"/>
  <c r="BK128"/>
  <c r="K128"/>
  <c r="K129"/>
  <c r="BE129"/>
  <c r="K65"/>
  <c r="J65"/>
  <c r="I65"/>
  <c r="BI126"/>
  <c r="BH126"/>
  <c r="BG126"/>
  <c r="BF126"/>
  <c r="R126"/>
  <c r="R125"/>
  <c r="Q126"/>
  <c r="Q125"/>
  <c r="X126"/>
  <c r="X125"/>
  <c r="V126"/>
  <c r="V125"/>
  <c r="T126"/>
  <c r="T125"/>
  <c r="P126"/>
  <c r="BK126"/>
  <c r="BK125"/>
  <c r="K125"/>
  <c r="K126"/>
  <c r="BE126"/>
  <c r="K64"/>
  <c r="J64"/>
  <c r="I64"/>
  <c r="BI123"/>
  <c r="BH123"/>
  <c r="BG123"/>
  <c r="BF123"/>
  <c r="R123"/>
  <c r="Q123"/>
  <c r="X123"/>
  <c r="V123"/>
  <c r="T123"/>
  <c r="P123"/>
  <c r="BK123"/>
  <c r="K123"/>
  <c r="BE123"/>
  <c r="BI121"/>
  <c r="BH121"/>
  <c r="BG121"/>
  <c r="BF121"/>
  <c r="R121"/>
  <c r="Q121"/>
  <c r="X121"/>
  <c r="V121"/>
  <c r="T121"/>
  <c r="P121"/>
  <c r="BK121"/>
  <c r="K121"/>
  <c r="BE121"/>
  <c r="BI119"/>
  <c r="BH119"/>
  <c r="BG119"/>
  <c r="BF119"/>
  <c r="R119"/>
  <c r="Q119"/>
  <c r="X119"/>
  <c r="V119"/>
  <c r="T119"/>
  <c r="P119"/>
  <c r="BK119"/>
  <c r="K119"/>
  <c r="BE119"/>
  <c r="BI97"/>
  <c r="BH97"/>
  <c r="BG97"/>
  <c r="BF97"/>
  <c r="R97"/>
  <c r="Q97"/>
  <c r="X97"/>
  <c r="V97"/>
  <c r="T97"/>
  <c r="P97"/>
  <c r="BK97"/>
  <c r="K97"/>
  <c r="BE97"/>
  <c r="BI92"/>
  <c r="BH92"/>
  <c r="BG92"/>
  <c r="BF92"/>
  <c r="R92"/>
  <c r="Q92"/>
  <c r="X92"/>
  <c r="V92"/>
  <c r="T92"/>
  <c r="P92"/>
  <c r="BK92"/>
  <c r="K92"/>
  <c r="BE92"/>
  <c r="BI90"/>
  <c r="F39"/>
  <c i="1" r="BF55"/>
  <c i="2" r="BH90"/>
  <c r="F38"/>
  <c i="1" r="BE55"/>
  <c i="2" r="BG90"/>
  <c r="F37"/>
  <c i="1" r="BD55"/>
  <c i="2" r="BF90"/>
  <c r="K36"/>
  <c i="1" r="AY55"/>
  <c i="2" r="F36"/>
  <c i="1" r="BC55"/>
  <c i="2" r="R90"/>
  <c r="R89"/>
  <c r="R88"/>
  <c r="R87"/>
  <c r="J61"/>
  <c r="Q90"/>
  <c r="Q89"/>
  <c r="Q88"/>
  <c r="Q87"/>
  <c r="I61"/>
  <c r="X90"/>
  <c r="X89"/>
  <c r="X88"/>
  <c r="X87"/>
  <c r="V90"/>
  <c r="V89"/>
  <c r="V88"/>
  <c r="V87"/>
  <c r="T90"/>
  <c r="T89"/>
  <c r="T88"/>
  <c r="T87"/>
  <c i="1" r="AW55"/>
  <c i="2" r="P90"/>
  <c r="BK90"/>
  <c r="BK89"/>
  <c r="K89"/>
  <c r="BK88"/>
  <c r="K88"/>
  <c r="BK87"/>
  <c r="K87"/>
  <c r="K61"/>
  <c r="K32"/>
  <c i="1" r="AG55"/>
  <c i="2" r="K90"/>
  <c r="BE90"/>
  <c r="K35"/>
  <c i="1" r="AX55"/>
  <c i="2" r="F35"/>
  <c i="1" r="BB55"/>
  <c i="2" r="K63"/>
  <c r="J63"/>
  <c r="I63"/>
  <c r="K62"/>
  <c r="J62"/>
  <c r="I62"/>
  <c r="J83"/>
  <c r="F83"/>
  <c r="F81"/>
  <c r="E79"/>
  <c r="K31"/>
  <c i="1" r="AT55"/>
  <c i="2" r="K30"/>
  <c i="1" r="AS55"/>
  <c i="2" r="J56"/>
  <c r="F56"/>
  <c r="F54"/>
  <c r="E52"/>
  <c r="K41"/>
  <c r="J24"/>
  <c r="E24"/>
  <c r="J84"/>
  <c r="J57"/>
  <c r="J23"/>
  <c r="J18"/>
  <c r="E18"/>
  <c r="F84"/>
  <c r="F57"/>
  <c r="J17"/>
  <c r="J12"/>
  <c r="J81"/>
  <c r="J54"/>
  <c r="E7"/>
  <c r="E77"/>
  <c r="E50"/>
  <c i="1" r="BF54"/>
  <c r="W33"/>
  <c r="BE54"/>
  <c r="W32"/>
  <c r="BD54"/>
  <c r="W31"/>
  <c r="BC54"/>
  <c r="W30"/>
  <c r="BB54"/>
  <c r="W29"/>
  <c r="BA54"/>
  <c r="AZ54"/>
  <c r="AY54"/>
  <c r="AK30"/>
  <c r="AX54"/>
  <c r="AK29"/>
  <c r="AW54"/>
  <c r="AV54"/>
  <c r="AU54"/>
  <c r="AT54"/>
  <c r="AS54"/>
  <c r="AG54"/>
  <c r="AK26"/>
  <c r="AV58"/>
  <c r="AN58"/>
  <c r="AV57"/>
  <c r="AN57"/>
  <c r="AV56"/>
  <c r="AN56"/>
  <c r="AV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<sst xmlns="http://schemas.openxmlformats.org/spreadsheetml/2006/main">
  <si>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</si>
  <si>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</si>
  <si>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</si>
  <si>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</si>
  <si>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</si>
  <si>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</si>
  <si>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{2399e802-2ec8-425b-ac77-7a6a2c35af42}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</si>
  <si>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</si>
  <si>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</si>
  <si>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</si>
  <si>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</si>
  <si>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</si>
  <si>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</si>
  <si>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</si>
  <si>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</si>
  <si>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1717B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</si>
  <si>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</si>
  <si>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</si>
  <si>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Bezpečná chůze mezi obcemi Středokluky - Běloky</t>
  </si>
  <si>
    <t>KSO:</t>
  </si>
  <si>
    <t>CC-CZ:</t>
  </si>
  <si>
    <t>Místo:</t>
  </si>
  <si>
    <t>Středokluky</t>
  </si>
  <si>
    <t>Datum:</t>
  </si>
  <si>
    <t>7. 9. 2018</t>
  </si>
  <si>
    <t>Zadavatel:</t>
  </si>
  <si>
    <t>IČ:</t>
  </si>
  <si>
    <t>Obec Středokluky</t>
  </si>
  <si>
    <t>DIČ:</t>
  </si>
  <si>
    <t>Uchazeč:</t>
  </si>
  <si>
    <t>Vyplň údaj</t>
  </si>
  <si>
    <t>Projektant:</t>
  </si>
  <si>
    <t>Ing. Jiří Sobol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</si>
  <si>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</si>
  <si>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</si>
  <si>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</si>
  <si>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</si>
  <si>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</si>
  <si>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</si>
  <si>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</si>
  <si>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</si>
  <si>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</si>
  <si>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</si>
  <si>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</si>
  <si>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</si>
  <si>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</si>
  <si>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</si>
  <si>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</si>
  <si>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</si>
  <si>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</si>
  <si>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</si>
  <si>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</si>
  <si>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</si>
  <si>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</si>
  <si>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</si>
  <si>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</si>
  <si>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</si>
  <si>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</si>
  <si>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</si>
  <si>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</si>
  <si>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</si>
  <si>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</si>
  <si>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</si>
  <si>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</si>
  <si>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</si>
  <si>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</si>
  <si>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</si>
  <si>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</si>
  <si>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</si>
  <si>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</si>
  <si>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</si>
  <si>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</si>
  <si>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</si>
  <si>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</si>
  <si>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</si>
  <si>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</si>
  <si>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</si>
  <si>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101</t>
  </si>
  <si>
    <t>Chodníky</t>
  </si>
  <si>
    <t>STA</t>
  </si>
  <si>
    <t>1</t>
  </si>
  <si>
    <t>{194e2599-6a36-42fb-9a9b-1ccb14b6a42f}</t>
  </si>
  <si>
    <t>2</t>
  </si>
  <si>
    <t>03</t>
  </si>
  <si>
    <t>Ostatní</t>
  </si>
  <si>
    <t>{32aa9bc1-3ee2-42ff-83c6-8a30a459dda3}</t>
  </si>
  <si>
    <t>410</t>
  </si>
  <si>
    <t>Veřejné osvětlení</t>
  </si>
  <si>
    <t>{97acd266-68d4-4b31-8385-362038a3a737}</t>
  </si>
  <si>
    <t>301</t>
  </si>
  <si>
    <t>Odvodnění</t>
  </si>
  <si>
    <t>{bd62bb82-3e80-4dbe-8db2-e962d2a72101}</t>
  </si>
  <si>
    <t>KRYCÍ LIST SOUPISU PRACÍ</t>
  </si>
  <si>
    <t>Objekt:</t>
  </si>
  <si>
    <t>101 - Chodníky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</si>
  <si>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</si>
  <si>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</si>
  <si>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</si>
  <si>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</si>
  <si>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</si>
  <si>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</si>
  <si>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</si>
  <si>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</si>
  <si>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</si>
  <si>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</si>
  <si>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</si>
  <si>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</si>
  <si>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</si>
  <si>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9 - Ostatní konstrukce a práce-bourání</t>
  </si>
  <si>
    <t xml:space="preserve">    N00 - VŠEOBECNÉ PODMÍNKY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</si>
  <si>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</si>
  <si>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</si>
  <si>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</si>
  <si>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</si>
  <si>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</si>
  <si>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</si>
  <si>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</si>
  <si>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</si>
  <si>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</si>
  <si>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</si>
  <si>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</si>
  <si>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</si>
  <si>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</si>
  <si>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</si>
  <si>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</si>
  <si>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</si>
  <si>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</si>
  <si>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</si>
  <si>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</si>
  <si>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</si>
  <si>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</si>
  <si>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</si>
  <si>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</si>
  <si>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121108</t>
  </si>
  <si>
    <t>Technická specifikace: položka zahrnuje sejmutí ornice bez ohledu na tloušťku vrstvy a její vodorovnou dopravu
nezahrnuje uložení na trvalou skládku</t>
  </si>
  <si>
    <t>M3</t>
  </si>
  <si>
    <t>OTSKP-SPK 2015</t>
  </si>
  <si>
    <t>4</t>
  </si>
  <si>
    <t>829591936</t>
  </si>
  <si>
    <t>VV</t>
  </si>
  <si>
    <t>388,5*0,2</t>
  </si>
  <si>
    <t>122738</t>
  </si>
  <si>
    <t>Technická specifikace: 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</si>
  <si>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-443224791</t>
  </si>
  <si>
    <t>"obruba"240*0,5*0,5</t>
  </si>
  <si>
    <t>"řez1"0,1*19</t>
  </si>
  <si>
    <t>"řez9"0,2*(7+9)</t>
  </si>
  <si>
    <t>"řez22"0,2*7,5</t>
  </si>
  <si>
    <t>3</t>
  </si>
  <si>
    <t>17481</t>
  </si>
  <si>
    <t xml:space="preserve">Technická specifikace: 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</si>
  <si>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-1260837555</t>
  </si>
  <si>
    <t>"řez1"0,9*10</t>
  </si>
  <si>
    <t>"řez2"0,2*20</t>
  </si>
  <si>
    <t>"řez3"0,5*20</t>
  </si>
  <si>
    <t>"řez4"0,2*20</t>
  </si>
  <si>
    <t>"řez5"0,5*24</t>
  </si>
  <si>
    <t>"řez6"0,6*22</t>
  </si>
  <si>
    <t>"řez7"0,4*13</t>
  </si>
  <si>
    <t>"řez8"0,2*12</t>
  </si>
  <si>
    <t>"řez9"0</t>
  </si>
  <si>
    <t>"řez10"0,2*16</t>
  </si>
  <si>
    <t>"řez11"0,6*19</t>
  </si>
  <si>
    <t>"řez12"0,7*20</t>
  </si>
  <si>
    <t>"řez13"0,54*19</t>
  </si>
  <si>
    <t>"řez14"0,7*17</t>
  </si>
  <si>
    <t>"řez15"0,1*18</t>
  </si>
  <si>
    <t>"řez16"0,5*18</t>
  </si>
  <si>
    <t>"řez17"0,3*16</t>
  </si>
  <si>
    <t>"řez19"0,5*15</t>
  </si>
  <si>
    <t>"řez20"0,5*13</t>
  </si>
  <si>
    <t>"řez21"0,3*14</t>
  </si>
  <si>
    <t>"řez22"0</t>
  </si>
  <si>
    <t>18110</t>
  </si>
  <si>
    <t>Technická specifikace: položka zahrnuje úpravu pláně včetně vyrovnání výškových rozdílů. Míru zhutnění určuje projekt.</t>
  </si>
  <si>
    <t>M2</t>
  </si>
  <si>
    <t>-1412805177</t>
  </si>
  <si>
    <t>388,5*1,2</t>
  </si>
  <si>
    <t>5</t>
  </si>
  <si>
    <t>18224</t>
  </si>
  <si>
    <t>Technická specifikace: položka zahrnuje:
nutné přemístění ornice z dočasných skládek vzdálených do 50m
rozprostření ornice v předepsané tloušťce ve svahu přes 1:5</t>
  </si>
  <si>
    <t>1616721326</t>
  </si>
  <si>
    <t>"úprava za obrubou"360*0,5</t>
  </si>
  <si>
    <t>6</t>
  </si>
  <si>
    <t>18242</t>
  </si>
  <si>
    <t>Technická specifikace: Zahrnuje dodání předepsané travní směsi, hydroosev na ornici, zalévání, první pokosení, to vše bez ohledu na sklon terénu</t>
  </si>
  <si>
    <t>-1731693250</t>
  </si>
  <si>
    <t>Svislé a kompletní konstrukce</t>
  </si>
  <si>
    <t>7</t>
  </si>
  <si>
    <t>31111</t>
  </si>
  <si>
    <t xml:space="preserve">Technická specifikace: - dodání dílce požadovaného  tvaru a vlastností, jeho skladování, doprava a osazení do definitivní polohy, včetně komplexní technologie výroby a montáže dílců, ošetření a ochrana dílců,_x000d_
- u dílců železobetonových a předpjatých veškerá výztuž, případně i tuhé kovové prvky a závěsná oka,_x000d_
- úpravy a zařízení pro uložení a transport dílce,_x000d_
- veškeré požadované úpravy dílců, včetně doplňkových konstrukcí a vybavení,_x000d_
- sestavení dílce na stavbě včetně montážních zařízení, plošin a prahů a pod.,_x000d_
- výplň, těsnění a tmelení spár a spojů,_x000d_
- očištění a ošetření úložných ploch,_x000d_
- zednické výpomoce pro montáž dílců,_x000d_
- označení dílce výrobním štítkem nebo jiným způsobem,_x000d_
- úpravy dílce pro dodržení požadované přesnosti jeho osazení, včetně případných měření,_x000d_
- veškerá zařízení pro zajištění stability v každém okamžiku,_x000d_
- další práce dané případně specifikací k příslušnému prefabrik. dílci (úprava pohledových ploch, příp. rubových ploch, osazení měřících zařízení, zkoušení a měření dílců a pod.)</t>
  </si>
  <si>
    <t>OTSKP-SPK 2017</t>
  </si>
  <si>
    <t>486936347</t>
  </si>
  <si>
    <t>70*1*0,15</t>
  </si>
  <si>
    <t>Komunikace pozemní</t>
  </si>
  <si>
    <t>8</t>
  </si>
  <si>
    <t>56312</t>
  </si>
  <si>
    <t>Technická specifikace: - dodání kameniva předepsané kvality a zrnitosti
- rozprostření a zhutnění vrstvy v předepsané tloušťce
- zřízení vrstvy bez rozlišení šířky, pokládání vrstvy po etapách
- nezahrnuje postřiky, nátěry</t>
  </si>
  <si>
    <t>2133521748</t>
  </si>
  <si>
    <t>9</t>
  </si>
  <si>
    <t>56331</t>
  </si>
  <si>
    <t>-1044355304</t>
  </si>
  <si>
    <t>10</t>
  </si>
  <si>
    <t>56335</t>
  </si>
  <si>
    <t>1174218363</t>
  </si>
  <si>
    <t>(305+65)*1,05</t>
  </si>
  <si>
    <t>11</t>
  </si>
  <si>
    <t>582612</t>
  </si>
  <si>
    <t xml:space="preserve">Technická specifikace: - dodání dlažebního materiálu v požadované kvalitě, dodání materiálu pro předepsané 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</si>
  <si>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1977591292</t>
  </si>
  <si>
    <t>305-12-25</t>
  </si>
  <si>
    <t>12</t>
  </si>
  <si>
    <t>58261B</t>
  </si>
  <si>
    <t>1175042688</t>
  </si>
  <si>
    <t>"přechody"12</t>
  </si>
  <si>
    <t>13</t>
  </si>
  <si>
    <t>58261C</t>
  </si>
  <si>
    <t>171265459</t>
  </si>
  <si>
    <t>25</t>
  </si>
  <si>
    <t>Ostatní konstrukce a práce-bourání</t>
  </si>
  <si>
    <t>91297_1</t>
  </si>
  <si>
    <t>Technická specifikace: položka zahrnuje:
- dodání a osazení zrcadla včetně nutných zemních prací_x000d_
- předepsaná povrchová úprava_x000d_
- vnitrostaveništní a mimostaveništní doprava_x000d_
- odrazky plastové nebo z retroreflexní fólie.</t>
  </si>
  <si>
    <t>KUS</t>
  </si>
  <si>
    <t>-726190301</t>
  </si>
  <si>
    <t>16</t>
  </si>
  <si>
    <t>914171</t>
  </si>
  <si>
    <t>Technická specifikace: položka zahrnuje:
- dodávku a montáž značek v požadovaném provedení
- u dočasných (provizorních) značek a zařízení údržbu po celou dobu trvání funkce, náhradu zničených nebo ztracených kusů, nutnou opravu poškozených částí_x000d_</t>
  </si>
  <si>
    <t>-1671347531</t>
  </si>
  <si>
    <t>17</t>
  </si>
  <si>
    <t>914911</t>
  </si>
  <si>
    <t>Technická specifikace: položka zahrnuje:
- sloupky a upevňovací zařízení včetně jejich osazení (betonová patka, zemní práce)
- u dočasných sloupků a upevňovacích zařízení údržbu po celou dobu trvání funkce, náhradu zničených nebo ztracených kusů, nutnou opravu poškozených částí_x000d_</t>
  </si>
  <si>
    <t>859023267</t>
  </si>
  <si>
    <t>18</t>
  </si>
  <si>
    <t>915111</t>
  </si>
  <si>
    <t>Technická specifikace: položka zahrnuje:
- dodání a pokládku nátěrového materiálu (měří se pouze natíraná plocha)
- předznačení a reflexní úpravu</t>
  </si>
  <si>
    <t>450516833</t>
  </si>
  <si>
    <t>19</t>
  </si>
  <si>
    <t>915221</t>
  </si>
  <si>
    <t>612231436</t>
  </si>
  <si>
    <t>20</t>
  </si>
  <si>
    <t>917212</t>
  </si>
  <si>
    <t>Technická specifikace: Položka zahrnuje:
dodání a pokládku betonových obrubníků o rozměrech předepsaných zadávací dokumentací
betonové lože i boční betonovou opěrku.</t>
  </si>
  <si>
    <t>M</t>
  </si>
  <si>
    <t>-1587411326</t>
  </si>
  <si>
    <t>60+160+60+80</t>
  </si>
  <si>
    <t>917224</t>
  </si>
  <si>
    <t>-1314791987</t>
  </si>
  <si>
    <t>30+150+60</t>
  </si>
  <si>
    <t>22</t>
  </si>
  <si>
    <t>9376XX</t>
  </si>
  <si>
    <t>Technická specifikace: Položka zahrnuje:
- montáž, osazení a dodávku kompletního zařízení, předepsaného zadávací dokumentací
- mimostavništní a vnitrostaveništní dopravu
- nezbytné zemní práce a základové konstrukce
- předepsanou povrchovou úpravu (nátěry a pod.)
Pozn.: materiál uvedený v textu představuje rozhodující podíl ve výrobku</t>
  </si>
  <si>
    <t>-725932963</t>
  </si>
  <si>
    <t>23</t>
  </si>
  <si>
    <t>R-006</t>
  </si>
  <si>
    <t>Lokální oprava rýhy před obrubou</t>
  </si>
  <si>
    <t>m</t>
  </si>
  <si>
    <t>381926267</t>
  </si>
  <si>
    <t>240</t>
  </si>
  <si>
    <t>24</t>
  </si>
  <si>
    <t>R-007</t>
  </si>
  <si>
    <t>Lokální oprava rýhy za obrubou</t>
  </si>
  <si>
    <t>-1658345942</t>
  </si>
  <si>
    <t>360</t>
  </si>
  <si>
    <t>N00</t>
  </si>
  <si>
    <t>VŠEOBECNÉ PODMÍNKY</t>
  </si>
  <si>
    <t>014102-2</t>
  </si>
  <si>
    <t>POPLATKY ZA SKLÁDKU</t>
  </si>
  <si>
    <t>T</t>
  </si>
  <si>
    <t>CS OTSKP</t>
  </si>
  <si>
    <t>512</t>
  </si>
  <si>
    <t>535912946</t>
  </si>
  <si>
    <t>"odkopávky"67*2,2</t>
  </si>
  <si>
    <t>03 -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</si>
  <si>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</si>
  <si>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</si>
  <si>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</si>
  <si>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</si>
  <si>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</si>
  <si>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</si>
  <si>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</si>
  <si>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</si>
  <si>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</si>
  <si>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010001000</t>
  </si>
  <si>
    <t>Základní rozdělení průvodních činností a nákladů průzkumné, geodetické a projektové práce</t>
  </si>
  <si>
    <t>…</t>
  </si>
  <si>
    <t>CS ÚRS 2017 02</t>
  </si>
  <si>
    <t>1024</t>
  </si>
  <si>
    <t>56457278</t>
  </si>
  <si>
    <t>012002000</t>
  </si>
  <si>
    <t>Hlavní tituly průvodních činností a nákladů průzkumné, geodetické a projektové práce geodetické práce</t>
  </si>
  <si>
    <t>-1749101530</t>
  </si>
  <si>
    <t>013002000</t>
  </si>
  <si>
    <t>Hlavní tituly průvodních činností a nákladů průzkumné, geodetické a projektové práce projektové práce</t>
  </si>
  <si>
    <t>-1655426129</t>
  </si>
  <si>
    <t>VRN3</t>
  </si>
  <si>
    <t>Zařízení staveniště</t>
  </si>
  <si>
    <t>030001000</t>
  </si>
  <si>
    <t>Základní rozdělení průvodních činností a nákladů zařízení staveniště</t>
  </si>
  <si>
    <t>1317209145</t>
  </si>
  <si>
    <t>VRN4</t>
  </si>
  <si>
    <t>Inženýrská činnost</t>
  </si>
  <si>
    <t>043002000</t>
  </si>
  <si>
    <t>Hlavní tituly průvodních činností a nákladů inženýrská činnost zkoušky a ostatní měření</t>
  </si>
  <si>
    <t>-1484085502</t>
  </si>
  <si>
    <t>049002000</t>
  </si>
  <si>
    <t>Hlavní tituly průvodních činností a nákladů inženýrská činnost ostatní inženýrská činnost</t>
  </si>
  <si>
    <t>1904808368</t>
  </si>
  <si>
    <t>VRN9</t>
  </si>
  <si>
    <t>Ostatní náklady</t>
  </si>
  <si>
    <t>090001000</t>
  </si>
  <si>
    <t>DIO, DIR</t>
  </si>
  <si>
    <t>CS ÚRS 2018 01</t>
  </si>
  <si>
    <t>874746364</t>
  </si>
  <si>
    <t>410 - Veřejné osvětlení</t>
  </si>
  <si>
    <t xml:space="preserve">    4 - Vodorovné konstrukce</t>
  </si>
  <si>
    <t xml:space="preserve">      94 - Lešení a stavební výtahy</t>
  </si>
  <si>
    <t>PSV - Práce a dodávky PSV</t>
  </si>
  <si>
    <t xml:space="preserve">    746 - Elektromontáže - soubory pro vodiče</t>
  </si>
  <si>
    <t>M - M</t>
  </si>
  <si>
    <t xml:space="preserve">    21-M - Elektromontáže</t>
  </si>
  <si>
    <t xml:space="preserve">    M21 - Elektromontáže_x000d_
</t>
  </si>
  <si>
    <t xml:space="preserve">    M46 - Zemní práce při montážích_x000d_
</t>
  </si>
  <si>
    <t>-1875407464</t>
  </si>
  <si>
    <t>"stožáry"10*1,1*0,7</t>
  </si>
  <si>
    <t>"uložení kabelu"175*0,8*0,4</t>
  </si>
  <si>
    <t>160664209</t>
  </si>
  <si>
    <t>175*0,8*0,4</t>
  </si>
  <si>
    <t>Vodorovné konstrukce</t>
  </si>
  <si>
    <t>461313</t>
  </si>
  <si>
    <t xml:space="preserve">Technická specifikace: položka zahrnuje:
- nutné zemní práce (hloubení rýh a pod.)
- dodání  čerstvého  betonu  (betonové  směsi)  požadované  kvality,  jeho  uložení  do požadovaného tvaru při jakékoliv konzistenci čerstvého betonu a způsobu hutnění, ošetření a ochranu betonu,_x000d_
- zhotovení nepropustného, mrazuvzdorného betonu a betonu požadované trvanlivosti a vlastností,_x000d_
- užití potřebných přísad a technologií výroby betonu,_x000d_
- zřízení pracovních a dilatačních spar, včetně potřebných úprav, výplně, vložek, opracování, očištění a ošetření,_x000d_
- bednění  požadovaných  konstr. (i ztracené) s úpravou  dle požadované  kvality povrchu betonu, včetně odbedňovacích a odskružovacích prostředků,_x000d_
- zřízení  všech  požadovaných  otvorů, kapes, výklenků, prostupů, dutin, drážek a pod., vč. ztížení práce a úprav  kolem nich,_x000d_
- úpravy pro osazení doplňkových konstrukcí a vybavení,_x000d_
- úpravy povrchu pro položení požadované izolace, povlaků a nátěrů, případně vyspravení,_x000d_
- konstrukce betonových kloubů, upevnění kotevních prvků a doplňkových konstrukcí,_x000d_
- nátěry zabraňující soudržnost betonu a bednění,_x000d_
- výplň, těsnění  a tmelení spar a spojů,_x000d_
- opatření  povrchů  betonu  izolací  proti zemní vlhkosti v částech, kde přijdou do styku se zeminou nebo kamenivem</t>
  </si>
  <si>
    <t>-2121832198</t>
  </si>
  <si>
    <t>"stožáry"10*(0,6*0,6-0,12*0,12*3,14)</t>
  </si>
  <si>
    <t>94</t>
  </si>
  <si>
    <t>Lešení a stavební výtahy</t>
  </si>
  <si>
    <t>949942101</t>
  </si>
  <si>
    <t>Nájem za hydraulickou zvedací plošinu, H do 27 m 949942101</t>
  </si>
  <si>
    <t>h</t>
  </si>
  <si>
    <t>876050717</t>
  </si>
  <si>
    <t>-834640370</t>
  </si>
  <si>
    <t>"odkopávky"63,7*2,2</t>
  </si>
  <si>
    <t>PSV</t>
  </si>
  <si>
    <t>Práce a dodávky PSV</t>
  </si>
  <si>
    <t>746</t>
  </si>
  <si>
    <t>Elektromontáže - soubory pro vodiče</t>
  </si>
  <si>
    <t xml:space="preserve">35436082_x000d_
</t>
  </si>
  <si>
    <t>Spojka 1kV přech.venkovní smršťovací SVCZ 25/35 35436082</t>
  </si>
  <si>
    <t>kus</t>
  </si>
  <si>
    <t>128</t>
  </si>
  <si>
    <t>-1809450151</t>
  </si>
  <si>
    <t xml:space="preserve">746513722_x000d_
</t>
  </si>
  <si>
    <t>Propojení kabel celopastový spojkou venkovní smršťovací 746513722</t>
  </si>
  <si>
    <t>256402982</t>
  </si>
  <si>
    <t>21-M</t>
  </si>
  <si>
    <t>Elektromontáže</t>
  </si>
  <si>
    <t>2102020xx</t>
  </si>
  <si>
    <t xml:space="preserve">Montáž svítidel </t>
  </si>
  <si>
    <t>64</t>
  </si>
  <si>
    <t>-806463138</t>
  </si>
  <si>
    <t>3484445xx</t>
  </si>
  <si>
    <t>Svítidla venkovní LED (dle specifikace investora)</t>
  </si>
  <si>
    <t>312625123</t>
  </si>
  <si>
    <t>210204103</t>
  </si>
  <si>
    <t>Montáž výložníků osvětlení jednoramenných sloupových, hmotnosti do 35 kg</t>
  </si>
  <si>
    <t>CS ÚRS 2016 01</t>
  </si>
  <si>
    <t>327794661</t>
  </si>
  <si>
    <t>316304590</t>
  </si>
  <si>
    <t xml:space="preserve">Oblouky trubkové z trubek bezešvých (45 až 180°) oblouky navařovací ocelové bezešvé 90° typ 30D poloměr zakřivení R 1, 5D D 21,3 mm      tl 2   mm</t>
  </si>
  <si>
    <t>624938911</t>
  </si>
  <si>
    <t>P</t>
  </si>
  <si>
    <t>Poznámka k položce:_x000d_
Potrubní tvarovka z uhlíkaté oceli pro spojování přivařeným tupým svárem. Druh – oblouk 90 stupňů, typ 30D poloměr zakřivení R 1, 5D. Dodávají se v černém stavu opatřené tenkou vrstvou konzervačního oleje. Vyrobeno dle normy EN 1253-1. Tvarovky se používají pro přepravu tekutin a plynů /užitková voda, vzduch, zemní plyn, propan, butan, směs propan butan, neabrazivní a neagresivní tekutiny. Pracovní parametry: maximální tlak 2,0 Mpa při teplotě od -20 Stupňů do +120 stupňů, přepravovaná látka nesmí zamrznout.</t>
  </si>
  <si>
    <t>M21</t>
  </si>
  <si>
    <t xml:space="preserve">Elektromontáže_x000d_
</t>
  </si>
  <si>
    <t>2102040xx</t>
  </si>
  <si>
    <t>Montáž stožárů osvětlení, ocelových, (dle specifikace investora)</t>
  </si>
  <si>
    <t>-602544875</t>
  </si>
  <si>
    <t>3167406xx</t>
  </si>
  <si>
    <t xml:space="preserve">Stožáry osvětlovací silniční  (dle specifikace investora)</t>
  </si>
  <si>
    <t>324222363</t>
  </si>
  <si>
    <t>14</t>
  </si>
  <si>
    <t xml:space="preserve">210204202_x000d_
</t>
  </si>
  <si>
    <t>Montáž elektrovýzbroje stožáru pro 2 okruhy 210204202</t>
  </si>
  <si>
    <t>358392531</t>
  </si>
  <si>
    <t xml:space="preserve">210220022_x000d_
</t>
  </si>
  <si>
    <t>Vedení uzemňovací v zemi FeZn, D 8 - 10 mm 210220022</t>
  </si>
  <si>
    <t>-1486287578</t>
  </si>
  <si>
    <t xml:space="preserve">21081010_x000d_
</t>
  </si>
  <si>
    <t>Drobný montážní materiál 21081010</t>
  </si>
  <si>
    <t>-541281227</t>
  </si>
  <si>
    <t xml:space="preserve">32007000_x000d_
</t>
  </si>
  <si>
    <t>Elektrorevize 32007000</t>
  </si>
  <si>
    <t>1071798924</t>
  </si>
  <si>
    <t>34111076</t>
  </si>
  <si>
    <t>Kabel silový s Cu jádrem 750 V CYKY 4Bx10 mm2 34111076</t>
  </si>
  <si>
    <t>-1344896394</t>
  </si>
  <si>
    <t>M46</t>
  </si>
  <si>
    <t xml:space="preserve">Zemní práce při montážích_x000d_
</t>
  </si>
  <si>
    <t>460490012</t>
  </si>
  <si>
    <t>Fólie výstražná z PVC, šířka 25 cm 460490012</t>
  </si>
  <si>
    <t>-1115363790</t>
  </si>
  <si>
    <t>301 - Odvodnění</t>
  </si>
  <si>
    <t xml:space="preserve">    8 - Trubní vedení</t>
  </si>
  <si>
    <t xml:space="preserve">    9 - Ostatní konstrukce a práce, bourání</t>
  </si>
  <si>
    <t>1237391353</t>
  </si>
  <si>
    <t>"vpusti"1,5*1*1*2</t>
  </si>
  <si>
    <t>"potrubí"1,3*1*125</t>
  </si>
  <si>
    <t>-1472172424</t>
  </si>
  <si>
    <t>125</t>
  </si>
  <si>
    <t>17581</t>
  </si>
  <si>
    <t xml:space="preserve">Technická specifikace: 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</si>
  <si>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-168988666</t>
  </si>
  <si>
    <t>125*0,5*0,5-125*0,2*0,2*3,14</t>
  </si>
  <si>
    <t>Trubní vedení</t>
  </si>
  <si>
    <t>81445</t>
  </si>
  <si>
    <t xml:space="preserve">Technická specifikace: položky pro zhotovení potrubí platí bez ohledu na sklon
zahrnuje:
- výrobní dokumentaci (včetně technologického předpisu)_x000d_
- dodání veškerého trubního a pomocného materiálu  (trouby,  trubky,  tvarovky,  spojovací a těsnící 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předpisu_x000d_
- zřízení potrubí i jednotlivých částí po etapách, včetně pracovních spar a spojů, pracovního zaslepení konců a pod._x000d_
- úprava prostupů, průchodů 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položky platí pro práce prováděné v prostoru zapaženém i nezapaženém a i v kolektorech, chráničkách_x000d_
- položky zahrnují i práce spojené s nutnými obtoky, převáděním a čerpáním vody_x000d_
nezahrnuje zkoušky vodotěsnosti a televizní prohlídku</t>
  </si>
  <si>
    <t>-1489597657</t>
  </si>
  <si>
    <t>89712</t>
  </si>
  <si>
    <t xml:space="preserve">Technická specifikace: položka zahrnuje:
- dodávku a osazení předepsaných dílů včetně mříže
- výplň, těsnění  a tmelení spar a spojů,
- opatření  povrchů  betonu  izolací  proti zemní vlhkosti v částech, kde přijdou do styku se zeminou nebo kamenivem,
- předepsané podkladní konstrukce</t>
  </si>
  <si>
    <t>1740999184</t>
  </si>
  <si>
    <t>Ostatní konstrukce a práce, bourání</t>
  </si>
  <si>
    <t>918546</t>
  </si>
  <si>
    <t>Technická specifikace: Položka zahrnuje:
zdivo z lomového kamen na MC ve tvaru, předepsaným zadávací dokumentací
vyspárování zdiva MC
římsu ze železobetonu včetně výztuže, pokud je předepsaná zadávací dokumentací
Nezahrnuje zábradlí</t>
  </si>
  <si>
    <t>298872914</t>
  </si>
  <si>
    <t>935842</t>
  </si>
  <si>
    <t>Technická specifikace: položka zahrnuje:
- dodání a uložení předepsaného dlažebního materiálu v požadované kvalitě do předepsaného tvaru a v předepsané šířce
- dodání a rozprostření lože z předepsaného materiálu v předepsané tloušťce a šířce
- úravu napojení a ukončení
- vnitrostaveništní i mimostaveništní dopravu
- měří se vydlážděná plocha.</t>
  </si>
  <si>
    <t>1256925345</t>
  </si>
  <si>
    <t>-1403207100</t>
  </si>
  <si>
    <t>"odkopávky"165,5*2,2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</si>
</sst>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13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7" fillId="4" borderId="6" xfId="0" applyFont="1" applyFill="1" applyBorder="1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7" fillId="4" borderId="7" xfId="0" applyFont="1" applyFill="1" applyBorder="1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right" vertical="center"/>
    </xf>
    <xf numFmtId="0" fontId="17" fillId="4" borderId="8" xfId="0" applyFont="1" applyFill="1" applyBorder="1" applyAlignment="1" applyProtection="1">
      <alignment horizontal="left" vertical="center"/>
    </xf>
    <xf numFmtId="0" fontId="17" fillId="4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0" xfId="0" applyNumberFormat="1" applyFont="1" applyBorder="1" applyAlignment="1" applyProtection="1">
      <alignment horizontal="right"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17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7" fillId="4" borderId="0" xfId="0" applyFont="1" applyFill="1" applyAlignment="1" applyProtection="1">
      <alignment horizontal="right" vertical="center"/>
      <protection locked="0"/>
    </xf>
    <xf numFmtId="0" fontId="17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4" fontId="5" fillId="0" borderId="20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7" fillId="4" borderId="16" xfId="0" applyFont="1" applyFill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9" fillId="0" borderId="0" xfId="0" applyNumberFormat="1" applyFont="1" applyAlignment="1" applyProtection="1"/>
    <xf numFmtId="4" fontId="26" fillId="0" borderId="12" xfId="0" applyNumberFormat="1" applyFont="1" applyBorder="1" applyAlignment="1" applyProtection="1"/>
    <xf numFmtId="166" fontId="26" fillId="0" borderId="12" xfId="0" applyNumberFormat="1" applyFont="1" applyBorder="1" applyAlignment="1" applyProtection="1"/>
    <xf numFmtId="4" fontId="1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4" fontId="7" fillId="0" borderId="0" xfId="0" applyNumberFormat="1" applyFont="1" applyBorder="1" applyAlignment="1" applyProtection="1"/>
    <xf numFmtId="166" fontId="7" fillId="0" borderId="0" xfId="0" applyNumberFormat="1" applyFont="1" applyBorder="1" applyAlignment="1" applyProtection="1"/>
    <xf numFmtId="0" fontId="7" fillId="0" borderId="15" xfId="0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0" fontId="1" fillId="0" borderId="15" xfId="0" applyFont="1" applyBorder="1" applyAlignment="1" applyProtection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0" fontId="1" fillId="0" borderId="21" xfId="0" applyFont="1" applyBorder="1" applyAlignment="1" applyProtection="1">
      <alignment horizontal="left" vertical="center"/>
    </xf>
    <xf numFmtId="0" fontId="28" fillId="0" borderId="22" xfId="0" applyFont="1" applyBorder="1" applyAlignment="1" applyProtection="1">
      <alignment horizontal="center" vertical="center"/>
    </xf>
    <xf numFmtId="49" fontId="28" fillId="0" borderId="22" xfId="0" applyNumberFormat="1" applyFont="1" applyBorder="1" applyAlignment="1" applyProtection="1">
      <alignment horizontal="left" vertical="center" wrapText="1"/>
    </xf>
    <xf numFmtId="0" fontId="28" fillId="0" borderId="22" xfId="0" applyFont="1" applyBorder="1" applyAlignment="1" applyProtection="1">
      <alignment horizontal="left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7" fontId="28" fillId="2" borderId="22" xfId="0" applyNumberFormat="1" applyFont="1" applyFill="1" applyBorder="1" applyAlignment="1" applyProtection="1">
      <alignment vertical="center"/>
      <protection locked="0"/>
    </xf>
    <xf numFmtId="4" fontId="28" fillId="2" borderId="22" xfId="0" applyNumberFormat="1" applyFont="1" applyFill="1" applyBorder="1" applyAlignment="1" applyProtection="1">
      <alignment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</xf>
    <xf numFmtId="0" fontId="28" fillId="0" borderId="3" xfId="0" applyFont="1" applyBorder="1" applyAlignment="1">
      <alignment vertical="center"/>
    </xf>
    <xf numFmtId="0" fontId="28" fillId="2" borderId="14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5.83" hidden="1" customWidth="1"/>
    <col min="49" max="49" width="25.83" hidden="1" customWidth="1"/>
    <col min="50" max="50" width="21.67" hidden="1" customWidth="1"/>
    <col min="51" max="51" width="21.67" hidden="1" customWidth="1"/>
    <col min="52" max="52" width="25" hidden="1" customWidth="1"/>
    <col min="53" max="53" width="25" hidden="1" customWidth="1"/>
    <col min="54" max="54" width="21.67" hidden="1" customWidth="1"/>
    <col min="55" max="55" width="19.17" hidden="1" customWidth="1"/>
    <col min="56" max="56" width="25" hidden="1" customWidth="1"/>
    <col min="57" max="57" width="21.67" hidden="1" customWidth="1"/>
    <col min="58" max="58" width="19.17" hidden="1" customWidth="1"/>
    <col min="59" max="59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5</v>
      </c>
      <c r="BV1" s="12" t="s">
        <v>6</v>
      </c>
    </row>
    <row r="2" ht="36.96" customHeight="1">
      <c r="AR2"/>
      <c r="BS2" s="13" t="s">
        <v>7</v>
      </c>
      <c r="BT2" s="13" t="s">
        <v>8</v>
      </c>
    </row>
    <row r="3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9</v>
      </c>
    </row>
    <row r="4" ht="24.96" customHeight="1">
      <c r="B4" s="17"/>
      <c r="C4" s="18"/>
      <c r="D4" s="19" t="s">
        <v>10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11</v>
      </c>
      <c r="BG4" s="21" t="s">
        <v>12</v>
      </c>
      <c r="BS4" s="13" t="s">
        <v>13</v>
      </c>
    </row>
    <row r="5" ht="12" customHeight="1">
      <c r="B5" s="17"/>
      <c r="C5" s="18"/>
      <c r="D5" s="22" t="s">
        <v>14</v>
      </c>
      <c r="E5" s="18"/>
      <c r="F5" s="18"/>
      <c r="G5" s="18"/>
      <c r="H5" s="18"/>
      <c r="I5" s="18"/>
      <c r="J5" s="18"/>
      <c r="K5" s="23" t="s">
        <v>15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G5" s="24" t="s">
        <v>16</v>
      </c>
      <c r="BS5" s="13" t="s">
        <v>7</v>
      </c>
    </row>
    <row r="6" ht="36.96" customHeight="1">
      <c r="B6" s="17"/>
      <c r="C6" s="18"/>
      <c r="D6" s="25" t="s">
        <v>17</v>
      </c>
      <c r="E6" s="18"/>
      <c r="F6" s="18"/>
      <c r="G6" s="18"/>
      <c r="H6" s="18"/>
      <c r="I6" s="18"/>
      <c r="J6" s="18"/>
      <c r="K6" s="26" t="s">
        <v>18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G6" s="27"/>
      <c r="BS6" s="13" t="s">
        <v>7</v>
      </c>
    </row>
    <row r="7" ht="12" customHeight="1">
      <c r="B7" s="17"/>
      <c r="C7" s="18"/>
      <c r="D7" s="28" t="s">
        <v>19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20</v>
      </c>
      <c r="AL7" s="18"/>
      <c r="AM7" s="18"/>
      <c r="AN7" s="23" t="s">
        <v>1</v>
      </c>
      <c r="AO7" s="18"/>
      <c r="AP7" s="18"/>
      <c r="AQ7" s="18"/>
      <c r="AR7" s="16"/>
      <c r="BG7" s="27"/>
      <c r="BS7" s="13" t="s">
        <v>7</v>
      </c>
    </row>
    <row r="8" ht="12" customHeight="1">
      <c r="B8" s="17"/>
      <c r="C8" s="18"/>
      <c r="D8" s="28" t="s">
        <v>21</v>
      </c>
      <c r="E8" s="18"/>
      <c r="F8" s="18"/>
      <c r="G8" s="18"/>
      <c r="H8" s="18"/>
      <c r="I8" s="18"/>
      <c r="J8" s="18"/>
      <c r="K8" s="23" t="s">
        <v>22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23</v>
      </c>
      <c r="AL8" s="18"/>
      <c r="AM8" s="18"/>
      <c r="AN8" s="29" t="s">
        <v>24</v>
      </c>
      <c r="AO8" s="18"/>
      <c r="AP8" s="18"/>
      <c r="AQ8" s="18"/>
      <c r="AR8" s="16"/>
      <c r="BG8" s="27"/>
      <c r="BS8" s="13" t="s">
        <v>7</v>
      </c>
    </row>
    <row r="9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G9" s="27"/>
      <c r="BS9" s="13" t="s">
        <v>7</v>
      </c>
    </row>
    <row r="10" ht="12" customHeight="1">
      <c r="B10" s="17"/>
      <c r="C10" s="18"/>
      <c r="D10" s="28" t="s">
        <v>25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26</v>
      </c>
      <c r="AL10" s="18"/>
      <c r="AM10" s="18"/>
      <c r="AN10" s="23" t="s">
        <v>1</v>
      </c>
      <c r="AO10" s="18"/>
      <c r="AP10" s="18"/>
      <c r="AQ10" s="18"/>
      <c r="AR10" s="16"/>
      <c r="BG10" s="27"/>
      <c r="BS10" s="13" t="s">
        <v>7</v>
      </c>
    </row>
    <row r="11" ht="18.48" customHeight="1">
      <c r="B11" s="17"/>
      <c r="C11" s="18"/>
      <c r="D11" s="18"/>
      <c r="E11" s="23" t="s">
        <v>27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28</v>
      </c>
      <c r="AL11" s="18"/>
      <c r="AM11" s="18"/>
      <c r="AN11" s="23" t="s">
        <v>1</v>
      </c>
      <c r="AO11" s="18"/>
      <c r="AP11" s="18"/>
      <c r="AQ11" s="18"/>
      <c r="AR11" s="16"/>
      <c r="BG11" s="27"/>
      <c r="BS11" s="13" t="s">
        <v>7</v>
      </c>
    </row>
    <row r="12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G12" s="27"/>
      <c r="BS12" s="13" t="s">
        <v>7</v>
      </c>
    </row>
    <row r="13" ht="12" customHeight="1">
      <c r="B13" s="17"/>
      <c r="C13" s="18"/>
      <c r="D13" s="28" t="s">
        <v>29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26</v>
      </c>
      <c r="AL13" s="18"/>
      <c r="AM13" s="18"/>
      <c r="AN13" s="30" t="s">
        <v>30</v>
      </c>
      <c r="AO13" s="18"/>
      <c r="AP13" s="18"/>
      <c r="AQ13" s="18"/>
      <c r="AR13" s="16"/>
      <c r="BG13" s="27"/>
      <c r="BS13" s="13" t="s">
        <v>7</v>
      </c>
    </row>
    <row r="14">
      <c r="B14" s="17"/>
      <c r="C14" s="18"/>
      <c r="D14" s="18"/>
      <c r="E14" s="30" t="s">
        <v>30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28</v>
      </c>
      <c r="AL14" s="18"/>
      <c r="AM14" s="18"/>
      <c r="AN14" s="30" t="s">
        <v>30</v>
      </c>
      <c r="AO14" s="18"/>
      <c r="AP14" s="18"/>
      <c r="AQ14" s="18"/>
      <c r="AR14" s="16"/>
      <c r="BG14" s="27"/>
      <c r="BS14" s="13" t="s">
        <v>7</v>
      </c>
    </row>
    <row r="15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G15" s="27"/>
      <c r="BS15" s="13" t="s">
        <v>4</v>
      </c>
    </row>
    <row r="16" ht="12" customHeight="1">
      <c r="B16" s="17"/>
      <c r="C16" s="18"/>
      <c r="D16" s="28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26</v>
      </c>
      <c r="AL16" s="18"/>
      <c r="AM16" s="18"/>
      <c r="AN16" s="23" t="s">
        <v>1</v>
      </c>
      <c r="AO16" s="18"/>
      <c r="AP16" s="18"/>
      <c r="AQ16" s="18"/>
      <c r="AR16" s="16"/>
      <c r="BG16" s="27"/>
      <c r="BS16" s="13" t="s">
        <v>4</v>
      </c>
    </row>
    <row r="17" ht="18.48" customHeight="1">
      <c r="B17" s="17"/>
      <c r="C17" s="18"/>
      <c r="D17" s="18"/>
      <c r="E17" s="23" t="s">
        <v>32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28</v>
      </c>
      <c r="AL17" s="18"/>
      <c r="AM17" s="18"/>
      <c r="AN17" s="23" t="s">
        <v>1</v>
      </c>
      <c r="AO17" s="18"/>
      <c r="AP17" s="18"/>
      <c r="AQ17" s="18"/>
      <c r="AR17" s="16"/>
      <c r="BG17" s="27"/>
      <c r="BS17" s="13" t="s">
        <v>5</v>
      </c>
    </row>
    <row r="18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G18" s="27"/>
      <c r="BS18" s="13" t="s">
        <v>7</v>
      </c>
    </row>
    <row r="19" ht="12" customHeight="1">
      <c r="B19" s="17"/>
      <c r="C19" s="18"/>
      <c r="D19" s="28" t="s">
        <v>33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26</v>
      </c>
      <c r="AL19" s="18"/>
      <c r="AM19" s="18"/>
      <c r="AN19" s="23" t="s">
        <v>1</v>
      </c>
      <c r="AO19" s="18"/>
      <c r="AP19" s="18"/>
      <c r="AQ19" s="18"/>
      <c r="AR19" s="16"/>
      <c r="BG19" s="27"/>
      <c r="BS19" s="13" t="s">
        <v>7</v>
      </c>
    </row>
    <row r="20" ht="18.48" customHeight="1">
      <c r="B20" s="17"/>
      <c r="C20" s="18"/>
      <c r="D20" s="18"/>
      <c r="E20" s="23" t="s">
        <v>34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28</v>
      </c>
      <c r="AL20" s="18"/>
      <c r="AM20" s="18"/>
      <c r="AN20" s="23" t="s">
        <v>1</v>
      </c>
      <c r="AO20" s="18"/>
      <c r="AP20" s="18"/>
      <c r="AQ20" s="18"/>
      <c r="AR20" s="16"/>
      <c r="BG20" s="27"/>
      <c r="BS20" s="13" t="s">
        <v>4</v>
      </c>
    </row>
    <row r="2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G21" s="27"/>
    </row>
    <row r="22" ht="12" customHeight="1">
      <c r="B22" s="17"/>
      <c r="C22" s="18"/>
      <c r="D22" s="28" t="s">
        <v>35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G22" s="27"/>
    </row>
    <row r="23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G23" s="27"/>
    </row>
    <row r="24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G24" s="27"/>
    </row>
    <row r="25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G25" s="27"/>
    </row>
    <row r="26" s="1" customFormat="1" ht="25.92" customHeight="1">
      <c r="B26" s="34"/>
      <c r="C26" s="35"/>
      <c r="D26" s="36" t="s">
        <v>36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ROUND(AG54,2)</f>
        <v>0</v>
      </c>
      <c r="AL26" s="37"/>
      <c r="AM26" s="37"/>
      <c r="AN26" s="37"/>
      <c r="AO26" s="37"/>
      <c r="AP26" s="35"/>
      <c r="AQ26" s="35"/>
      <c r="AR26" s="39"/>
      <c r="BG26" s="27"/>
    </row>
    <row r="27" s="1" customFormat="1" ht="6.96" customHeight="1"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  <c r="BG27" s="27"/>
    </row>
    <row r="28" s="1" customForma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9"/>
      <c r="BG28" s="27"/>
    </row>
    <row r="29" s="2" customFormat="1" ht="14.4" customHeight="1">
      <c r="B29" s="41"/>
      <c r="C29" s="42"/>
      <c r="D29" s="28" t="s">
        <v>40</v>
      </c>
      <c r="E29" s="42"/>
      <c r="F29" s="28" t="s">
        <v>41</v>
      </c>
      <c r="G29" s="42"/>
      <c r="H29" s="42"/>
      <c r="I29" s="42"/>
      <c r="J29" s="42"/>
      <c r="K29" s="42"/>
      <c r="L29" s="43">
        <v>0.20999999999999999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4">
        <f>ROUND(BB54, 2)</f>
        <v>0</v>
      </c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4">
        <f>ROUND(AX54, 2)</f>
        <v>0</v>
      </c>
      <c r="AL29" s="42"/>
      <c r="AM29" s="42"/>
      <c r="AN29" s="42"/>
      <c r="AO29" s="42"/>
      <c r="AP29" s="42"/>
      <c r="AQ29" s="42"/>
      <c r="AR29" s="45"/>
      <c r="BG29" s="27"/>
    </row>
    <row r="30" s="2" customFormat="1" ht="14.4" customHeight="1">
      <c r="B30" s="41"/>
      <c r="C30" s="42"/>
      <c r="D30" s="42"/>
      <c r="E30" s="42"/>
      <c r="F30" s="28" t="s">
        <v>42</v>
      </c>
      <c r="G30" s="42"/>
      <c r="H30" s="42"/>
      <c r="I30" s="42"/>
      <c r="J30" s="42"/>
      <c r="K30" s="42"/>
      <c r="L30" s="43">
        <v>0.14999999999999999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4">
        <f>ROUND(BC54, 2)</f>
        <v>0</v>
      </c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4">
        <f>ROUND(AY54, 2)</f>
        <v>0</v>
      </c>
      <c r="AL30" s="42"/>
      <c r="AM30" s="42"/>
      <c r="AN30" s="42"/>
      <c r="AO30" s="42"/>
      <c r="AP30" s="42"/>
      <c r="AQ30" s="42"/>
      <c r="AR30" s="45"/>
      <c r="BG30" s="27"/>
    </row>
    <row r="31" hidden="1" s="2" customFormat="1" ht="14.4" customHeight="1">
      <c r="B31" s="41"/>
      <c r="C31" s="42"/>
      <c r="D31" s="42"/>
      <c r="E31" s="42"/>
      <c r="F31" s="28" t="s">
        <v>43</v>
      </c>
      <c r="G31" s="42"/>
      <c r="H31" s="42"/>
      <c r="I31" s="42"/>
      <c r="J31" s="42"/>
      <c r="K31" s="42"/>
      <c r="L31" s="43">
        <v>0.20999999999999999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4">
        <f>ROUND(BD54, 2)</f>
        <v>0</v>
      </c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4">
        <v>0</v>
      </c>
      <c r="AL31" s="42"/>
      <c r="AM31" s="42"/>
      <c r="AN31" s="42"/>
      <c r="AO31" s="42"/>
      <c r="AP31" s="42"/>
      <c r="AQ31" s="42"/>
      <c r="AR31" s="45"/>
      <c r="BG31" s="27"/>
    </row>
    <row r="32" hidden="1" s="2" customFormat="1" ht="14.4" customHeight="1">
      <c r="B32" s="41"/>
      <c r="C32" s="42"/>
      <c r="D32" s="42"/>
      <c r="E32" s="42"/>
      <c r="F32" s="28" t="s">
        <v>44</v>
      </c>
      <c r="G32" s="42"/>
      <c r="H32" s="42"/>
      <c r="I32" s="42"/>
      <c r="J32" s="42"/>
      <c r="K32" s="42"/>
      <c r="L32" s="43">
        <v>0.14999999999999999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4">
        <f>ROUND(BE54, 2)</f>
        <v>0</v>
      </c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4">
        <v>0</v>
      </c>
      <c r="AL32" s="42"/>
      <c r="AM32" s="42"/>
      <c r="AN32" s="42"/>
      <c r="AO32" s="42"/>
      <c r="AP32" s="42"/>
      <c r="AQ32" s="42"/>
      <c r="AR32" s="45"/>
      <c r="BG32" s="27"/>
    </row>
    <row r="33" hidden="1" s="2" customFormat="1" ht="14.4" customHeight="1">
      <c r="B33" s="41"/>
      <c r="C33" s="42"/>
      <c r="D33" s="42"/>
      <c r="E33" s="42"/>
      <c r="F33" s="28" t="s">
        <v>45</v>
      </c>
      <c r="G33" s="42"/>
      <c r="H33" s="42"/>
      <c r="I33" s="42"/>
      <c r="J33" s="42"/>
      <c r="K33" s="42"/>
      <c r="L33" s="43"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4">
        <f>ROUND(BF54, 2)</f>
        <v>0</v>
      </c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4">
        <v>0</v>
      </c>
      <c r="AL33" s="42"/>
      <c r="AM33" s="42"/>
      <c r="AN33" s="42"/>
      <c r="AO33" s="42"/>
      <c r="AP33" s="42"/>
      <c r="AQ33" s="42"/>
      <c r="AR33" s="45"/>
      <c r="BG33" s="27"/>
    </row>
    <row r="34" s="1" customFormat="1" ht="6.96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  <c r="BG34" s="27"/>
    </row>
    <row r="35" s="1" customFormat="1" ht="25.92" customHeight="1">
      <c r="B35" s="34"/>
      <c r="C35" s="46"/>
      <c r="D35" s="47" t="s">
        <v>46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47</v>
      </c>
      <c r="U35" s="48"/>
      <c r="V35" s="48"/>
      <c r="W35" s="48"/>
      <c r="X35" s="50" t="s">
        <v>48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9"/>
    </row>
    <row r="36" s="1" customFormat="1" ht="6.96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="1" customFormat="1" ht="6.96" customHeight="1"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39"/>
    </row>
    <row r="41" s="1" customFormat="1" ht="6.96" customHeight="1"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39"/>
    </row>
    <row r="42" s="1" customFormat="1" ht="24.96" customHeight="1">
      <c r="B42" s="34"/>
      <c r="C42" s="19" t="s">
        <v>49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="1" customFormat="1" ht="6.96" customHeight="1"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="1" customFormat="1" ht="12" customHeight="1">
      <c r="B44" s="34"/>
      <c r="C44" s="28" t="s">
        <v>14</v>
      </c>
      <c r="D44" s="35"/>
      <c r="E44" s="35"/>
      <c r="F44" s="35"/>
      <c r="G44" s="35"/>
      <c r="H44" s="35"/>
      <c r="I44" s="35"/>
      <c r="J44" s="35"/>
      <c r="K44" s="35"/>
      <c r="L44" s="35" t="str">
        <f>K5</f>
        <v>1717B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="3" customFormat="1" ht="36.96" customHeight="1">
      <c r="B45" s="57"/>
      <c r="C45" s="58" t="s">
        <v>17</v>
      </c>
      <c r="D45" s="59"/>
      <c r="E45" s="59"/>
      <c r="F45" s="59"/>
      <c r="G45" s="59"/>
      <c r="H45" s="59"/>
      <c r="I45" s="59"/>
      <c r="J45" s="59"/>
      <c r="K45" s="59"/>
      <c r="L45" s="60" t="str">
        <f>K6</f>
        <v>Bezpečná chůze mezi obcemi Středokluky - Běloky</v>
      </c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61"/>
    </row>
    <row r="46" s="1" customFormat="1" ht="6.96" customHeight="1"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="1" customFormat="1" ht="12" customHeight="1">
      <c r="B47" s="34"/>
      <c r="C47" s="28" t="s">
        <v>21</v>
      </c>
      <c r="D47" s="35"/>
      <c r="E47" s="35"/>
      <c r="F47" s="35"/>
      <c r="G47" s="35"/>
      <c r="H47" s="35"/>
      <c r="I47" s="35"/>
      <c r="J47" s="35"/>
      <c r="K47" s="35"/>
      <c r="L47" s="62" t="str">
        <f>IF(K8="","",K8)</f>
        <v>Středokluky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23</v>
      </c>
      <c r="AJ47" s="35"/>
      <c r="AK47" s="35"/>
      <c r="AL47" s="35"/>
      <c r="AM47" s="63" t="str">
        <f>IF(AN8= "","",AN8)</f>
        <v>7. 9. 2018</v>
      </c>
      <c r="AN47" s="63"/>
      <c r="AO47" s="35"/>
      <c r="AP47" s="35"/>
      <c r="AQ47" s="35"/>
      <c r="AR47" s="39"/>
    </row>
    <row r="48" s="1" customFormat="1" ht="6.96" customHeight="1"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="1" customFormat="1" ht="13.65" customHeight="1">
      <c r="B49" s="34"/>
      <c r="C49" s="28" t="s">
        <v>25</v>
      </c>
      <c r="D49" s="35"/>
      <c r="E49" s="35"/>
      <c r="F49" s="35"/>
      <c r="G49" s="35"/>
      <c r="H49" s="35"/>
      <c r="I49" s="35"/>
      <c r="J49" s="35"/>
      <c r="K49" s="35"/>
      <c r="L49" s="35" t="str">
        <f>IF(E11= "","",E11)</f>
        <v>Obec Středokluky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31</v>
      </c>
      <c r="AJ49" s="35"/>
      <c r="AK49" s="35"/>
      <c r="AL49" s="35"/>
      <c r="AM49" s="64" t="str">
        <f>IF(E17="","",E17)</f>
        <v>Ing. Jiří Sobol</v>
      </c>
      <c r="AN49" s="35"/>
      <c r="AO49" s="35"/>
      <c r="AP49" s="35"/>
      <c r="AQ49" s="35"/>
      <c r="AR49" s="39"/>
      <c r="AS49" s="65" t="s">
        <v>50</v>
      </c>
      <c r="AT49" s="66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8"/>
    </row>
    <row r="50" s="1" customFormat="1" ht="13.65" customHeight="1">
      <c r="B50" s="34"/>
      <c r="C50" s="28" t="s">
        <v>29</v>
      </c>
      <c r="D50" s="35"/>
      <c r="E50" s="35"/>
      <c r="F50" s="35"/>
      <c r="G50" s="35"/>
      <c r="H50" s="35"/>
      <c r="I50" s="35"/>
      <c r="J50" s="35"/>
      <c r="K50" s="35"/>
      <c r="L50" s="35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33</v>
      </c>
      <c r="AJ50" s="35"/>
      <c r="AK50" s="35"/>
      <c r="AL50" s="35"/>
      <c r="AM50" s="64" t="str">
        <f>IF(E20="","",E20)</f>
        <v xml:space="preserve"> </v>
      </c>
      <c r="AN50" s="35"/>
      <c r="AO50" s="35"/>
      <c r="AP50" s="35"/>
      <c r="AQ50" s="35"/>
      <c r="AR50" s="39"/>
      <c r="AS50" s="69"/>
      <c r="AT50" s="70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2"/>
    </row>
    <row r="51" s="1" customFormat="1" ht="10.8" customHeight="1"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9"/>
      <c r="AS51" s="73"/>
      <c r="AT51" s="74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6"/>
    </row>
    <row r="52" s="1" customFormat="1" ht="29.28" customHeight="1">
      <c r="B52" s="34"/>
      <c r="C52" s="77" t="s">
        <v>51</v>
      </c>
      <c r="D52" s="78"/>
      <c r="E52" s="78"/>
      <c r="F52" s="78"/>
      <c r="G52" s="78"/>
      <c r="H52" s="79"/>
      <c r="I52" s="80" t="s">
        <v>52</v>
      </c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81" t="s">
        <v>53</v>
      </c>
      <c r="AH52" s="78"/>
      <c r="AI52" s="78"/>
      <c r="AJ52" s="78"/>
      <c r="AK52" s="78"/>
      <c r="AL52" s="78"/>
      <c r="AM52" s="78"/>
      <c r="AN52" s="80" t="s">
        <v>54</v>
      </c>
      <c r="AO52" s="78"/>
      <c r="AP52" s="82"/>
      <c r="AQ52" s="83" t="s">
        <v>55</v>
      </c>
      <c r="AR52" s="39"/>
      <c r="AS52" s="84" t="s">
        <v>56</v>
      </c>
      <c r="AT52" s="85" t="s">
        <v>57</v>
      </c>
      <c r="AU52" s="85" t="s">
        <v>58</v>
      </c>
      <c r="AV52" s="85" t="s">
        <v>59</v>
      </c>
      <c r="AW52" s="85" t="s">
        <v>60</v>
      </c>
      <c r="AX52" s="85" t="s">
        <v>61</v>
      </c>
      <c r="AY52" s="85" t="s">
        <v>62</v>
      </c>
      <c r="AZ52" s="85" t="s">
        <v>63</v>
      </c>
      <c r="BA52" s="85" t="s">
        <v>64</v>
      </c>
      <c r="BB52" s="85" t="s">
        <v>65</v>
      </c>
      <c r="BC52" s="85" t="s">
        <v>66</v>
      </c>
      <c r="BD52" s="85" t="s">
        <v>67</v>
      </c>
      <c r="BE52" s="85" t="s">
        <v>68</v>
      </c>
      <c r="BF52" s="86" t="s">
        <v>69</v>
      </c>
    </row>
    <row r="53" s="1" customFormat="1" ht="10.8" customHeight="1"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9"/>
      <c r="AS53" s="87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9"/>
    </row>
    <row r="54" s="4" customFormat="1" ht="32.4" customHeight="1">
      <c r="B54" s="90"/>
      <c r="C54" s="91" t="s">
        <v>70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3">
        <f>ROUND(SUM(AG55:AG58),2)</f>
        <v>0</v>
      </c>
      <c r="AH54" s="93"/>
      <c r="AI54" s="93"/>
      <c r="AJ54" s="93"/>
      <c r="AK54" s="93"/>
      <c r="AL54" s="93"/>
      <c r="AM54" s="93"/>
      <c r="AN54" s="94">
        <f>SUM(AG54,AV54)</f>
        <v>0</v>
      </c>
      <c r="AO54" s="94"/>
      <c r="AP54" s="94"/>
      <c r="AQ54" s="95" t="s">
        <v>1</v>
      </c>
      <c r="AR54" s="96"/>
      <c r="AS54" s="97">
        <f>ROUND(SUM(AS55:AS58),2)</f>
        <v>0</v>
      </c>
      <c r="AT54" s="98">
        <f>ROUND(SUM(AT55:AT58),2)</f>
        <v>0</v>
      </c>
      <c r="AU54" s="99">
        <f>ROUND(SUM(AU55:AU58),2)</f>
        <v>0</v>
      </c>
      <c r="AV54" s="99">
        <f>ROUND(SUM(AX54:AY54),2)</f>
        <v>0</v>
      </c>
      <c r="AW54" s="100">
        <f>ROUND(SUM(AW55:AW58),5)</f>
        <v>0</v>
      </c>
      <c r="AX54" s="99">
        <f>ROUND(BB54*L29,2)</f>
        <v>0</v>
      </c>
      <c r="AY54" s="99">
        <f>ROUND(BC54*L30,2)</f>
        <v>0</v>
      </c>
      <c r="AZ54" s="99">
        <f>ROUND(BD54*L29,2)</f>
        <v>0</v>
      </c>
      <c r="BA54" s="99">
        <f>ROUND(BE54*L30,2)</f>
        <v>0</v>
      </c>
      <c r="BB54" s="99">
        <f>ROUND(SUM(BB55:BB58),2)</f>
        <v>0</v>
      </c>
      <c r="BC54" s="99">
        <f>ROUND(SUM(BC55:BC58),2)</f>
        <v>0</v>
      </c>
      <c r="BD54" s="99">
        <f>ROUND(SUM(BD55:BD58),2)</f>
        <v>0</v>
      </c>
      <c r="BE54" s="99">
        <f>ROUND(SUM(BE55:BE58),2)</f>
        <v>0</v>
      </c>
      <c r="BF54" s="101">
        <f>ROUND(SUM(BF55:BF58),2)</f>
        <v>0</v>
      </c>
      <c r="BS54" s="102" t="s">
        <v>71</v>
      </c>
      <c r="BT54" s="102" t="s">
        <v>72</v>
      </c>
      <c r="BU54" s="103" t="s">
        <v>73</v>
      </c>
      <c r="BV54" s="102" t="s">
        <v>74</v>
      </c>
      <c r="BW54" s="102" t="s">
        <v>6</v>
      </c>
      <c r="BX54" s="102" t="s">
        <v>75</v>
      </c>
      <c r="CL54" s="102" t="s">
        <v>1</v>
      </c>
    </row>
    <row r="55" s="5" customFormat="1" ht="16.5" customHeight="1">
      <c r="A55" s="104" t="s">
        <v>76</v>
      </c>
      <c r="B55" s="105"/>
      <c r="C55" s="106"/>
      <c r="D55" s="107" t="s">
        <v>77</v>
      </c>
      <c r="E55" s="107"/>
      <c r="F55" s="107"/>
      <c r="G55" s="107"/>
      <c r="H55" s="107"/>
      <c r="I55" s="108"/>
      <c r="J55" s="107" t="s">
        <v>78</v>
      </c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9">
        <f>'101 - Chodníky'!K32</f>
        <v>0</v>
      </c>
      <c r="AH55" s="108"/>
      <c r="AI55" s="108"/>
      <c r="AJ55" s="108"/>
      <c r="AK55" s="108"/>
      <c r="AL55" s="108"/>
      <c r="AM55" s="108"/>
      <c r="AN55" s="109">
        <f>SUM(AG55,AV55)</f>
        <v>0</v>
      </c>
      <c r="AO55" s="108"/>
      <c r="AP55" s="108"/>
      <c r="AQ55" s="110" t="s">
        <v>79</v>
      </c>
      <c r="AR55" s="111"/>
      <c r="AS55" s="112">
        <f>'101 - Chodníky'!K30</f>
        <v>0</v>
      </c>
      <c r="AT55" s="113">
        <f>'101 - Chodníky'!K31</f>
        <v>0</v>
      </c>
      <c r="AU55" s="113">
        <v>0</v>
      </c>
      <c r="AV55" s="113">
        <f>ROUND(SUM(AX55:AY55),2)</f>
        <v>0</v>
      </c>
      <c r="AW55" s="114">
        <f>'101 - Chodníky'!T87</f>
        <v>0</v>
      </c>
      <c r="AX55" s="113">
        <f>'101 - Chodníky'!K35</f>
        <v>0</v>
      </c>
      <c r="AY55" s="113">
        <f>'101 - Chodníky'!K36</f>
        <v>0</v>
      </c>
      <c r="AZ55" s="113">
        <f>'101 - Chodníky'!K37</f>
        <v>0</v>
      </c>
      <c r="BA55" s="113">
        <f>'101 - Chodníky'!K38</f>
        <v>0</v>
      </c>
      <c r="BB55" s="113">
        <f>'101 - Chodníky'!F35</f>
        <v>0</v>
      </c>
      <c r="BC55" s="113">
        <f>'101 - Chodníky'!F36</f>
        <v>0</v>
      </c>
      <c r="BD55" s="113">
        <f>'101 - Chodníky'!F37</f>
        <v>0</v>
      </c>
      <c r="BE55" s="113">
        <f>'101 - Chodníky'!F38</f>
        <v>0</v>
      </c>
      <c r="BF55" s="115">
        <f>'101 - Chodníky'!F39</f>
        <v>0</v>
      </c>
      <c r="BT55" s="116" t="s">
        <v>80</v>
      </c>
      <c r="BV55" s="116" t="s">
        <v>74</v>
      </c>
      <c r="BW55" s="116" t="s">
        <v>81</v>
      </c>
      <c r="BX55" s="116" t="s">
        <v>6</v>
      </c>
      <c r="CL55" s="116" t="s">
        <v>1</v>
      </c>
      <c r="CM55" s="116" t="s">
        <v>82</v>
      </c>
    </row>
    <row r="56" s="5" customFormat="1" ht="16.5" customHeight="1">
      <c r="A56" s="104" t="s">
        <v>76</v>
      </c>
      <c r="B56" s="105"/>
      <c r="C56" s="106"/>
      <c r="D56" s="107" t="s">
        <v>83</v>
      </c>
      <c r="E56" s="107"/>
      <c r="F56" s="107"/>
      <c r="G56" s="107"/>
      <c r="H56" s="107"/>
      <c r="I56" s="108"/>
      <c r="J56" s="107" t="s">
        <v>84</v>
      </c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9">
        <f>'03 - Ostatní'!K32</f>
        <v>0</v>
      </c>
      <c r="AH56" s="108"/>
      <c r="AI56" s="108"/>
      <c r="AJ56" s="108"/>
      <c r="AK56" s="108"/>
      <c r="AL56" s="108"/>
      <c r="AM56" s="108"/>
      <c r="AN56" s="109">
        <f>SUM(AG56,AV56)</f>
        <v>0</v>
      </c>
      <c r="AO56" s="108"/>
      <c r="AP56" s="108"/>
      <c r="AQ56" s="110" t="s">
        <v>79</v>
      </c>
      <c r="AR56" s="111"/>
      <c r="AS56" s="112">
        <f>'03 - Ostatní'!K30</f>
        <v>0</v>
      </c>
      <c r="AT56" s="113">
        <f>'03 - Ostatní'!K31</f>
        <v>0</v>
      </c>
      <c r="AU56" s="113">
        <v>0</v>
      </c>
      <c r="AV56" s="113">
        <f>ROUND(SUM(AX56:AY56),2)</f>
        <v>0</v>
      </c>
      <c r="AW56" s="114">
        <f>'03 - Ostatní'!T86</f>
        <v>0</v>
      </c>
      <c r="AX56" s="113">
        <f>'03 - Ostatní'!K35</f>
        <v>0</v>
      </c>
      <c r="AY56" s="113">
        <f>'03 - Ostatní'!K36</f>
        <v>0</v>
      </c>
      <c r="AZ56" s="113">
        <f>'03 - Ostatní'!K37</f>
        <v>0</v>
      </c>
      <c r="BA56" s="113">
        <f>'03 - Ostatní'!K38</f>
        <v>0</v>
      </c>
      <c r="BB56" s="113">
        <f>'03 - Ostatní'!F35</f>
        <v>0</v>
      </c>
      <c r="BC56" s="113">
        <f>'03 - Ostatní'!F36</f>
        <v>0</v>
      </c>
      <c r="BD56" s="113">
        <f>'03 - Ostatní'!F37</f>
        <v>0</v>
      </c>
      <c r="BE56" s="113">
        <f>'03 - Ostatní'!F38</f>
        <v>0</v>
      </c>
      <c r="BF56" s="115">
        <f>'03 - Ostatní'!F39</f>
        <v>0</v>
      </c>
      <c r="BT56" s="116" t="s">
        <v>80</v>
      </c>
      <c r="BV56" s="116" t="s">
        <v>74</v>
      </c>
      <c r="BW56" s="116" t="s">
        <v>85</v>
      </c>
      <c r="BX56" s="116" t="s">
        <v>6</v>
      </c>
      <c r="CL56" s="116" t="s">
        <v>1</v>
      </c>
      <c r="CM56" s="116" t="s">
        <v>82</v>
      </c>
    </row>
    <row r="57" s="5" customFormat="1" ht="16.5" customHeight="1">
      <c r="A57" s="104" t="s">
        <v>76</v>
      </c>
      <c r="B57" s="105"/>
      <c r="C57" s="106"/>
      <c r="D57" s="107" t="s">
        <v>86</v>
      </c>
      <c r="E57" s="107"/>
      <c r="F57" s="107"/>
      <c r="G57" s="107"/>
      <c r="H57" s="107"/>
      <c r="I57" s="108"/>
      <c r="J57" s="107" t="s">
        <v>87</v>
      </c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9">
        <f>'410 - Veřejné osvětlení'!K32</f>
        <v>0</v>
      </c>
      <c r="AH57" s="108"/>
      <c r="AI57" s="108"/>
      <c r="AJ57" s="108"/>
      <c r="AK57" s="108"/>
      <c r="AL57" s="108"/>
      <c r="AM57" s="108"/>
      <c r="AN57" s="109">
        <f>SUM(AG57,AV57)</f>
        <v>0</v>
      </c>
      <c r="AO57" s="108"/>
      <c r="AP57" s="108"/>
      <c r="AQ57" s="110" t="s">
        <v>79</v>
      </c>
      <c r="AR57" s="111"/>
      <c r="AS57" s="112">
        <f>'410 - Veřejné osvětlení'!K30</f>
        <v>0</v>
      </c>
      <c r="AT57" s="113">
        <f>'410 - Veřejné osvětlení'!K31</f>
        <v>0</v>
      </c>
      <c r="AU57" s="113">
        <v>0</v>
      </c>
      <c r="AV57" s="113">
        <f>ROUND(SUM(AX57:AY57),2)</f>
        <v>0</v>
      </c>
      <c r="AW57" s="114">
        <f>'410 - Veřejné osvětlení'!T93</f>
        <v>0</v>
      </c>
      <c r="AX57" s="113">
        <f>'410 - Veřejné osvětlení'!K35</f>
        <v>0</v>
      </c>
      <c r="AY57" s="113">
        <f>'410 - Veřejné osvětlení'!K36</f>
        <v>0</v>
      </c>
      <c r="AZ57" s="113">
        <f>'410 - Veřejné osvětlení'!K37</f>
        <v>0</v>
      </c>
      <c r="BA57" s="113">
        <f>'410 - Veřejné osvětlení'!K38</f>
        <v>0</v>
      </c>
      <c r="BB57" s="113">
        <f>'410 - Veřejné osvětlení'!F35</f>
        <v>0</v>
      </c>
      <c r="BC57" s="113">
        <f>'410 - Veřejné osvětlení'!F36</f>
        <v>0</v>
      </c>
      <c r="BD57" s="113">
        <f>'410 - Veřejné osvětlení'!F37</f>
        <v>0</v>
      </c>
      <c r="BE57" s="113">
        <f>'410 - Veřejné osvětlení'!F38</f>
        <v>0</v>
      </c>
      <c r="BF57" s="115">
        <f>'410 - Veřejné osvětlení'!F39</f>
        <v>0</v>
      </c>
      <c r="BT57" s="116" t="s">
        <v>80</v>
      </c>
      <c r="BV57" s="116" t="s">
        <v>74</v>
      </c>
      <c r="BW57" s="116" t="s">
        <v>88</v>
      </c>
      <c r="BX57" s="116" t="s">
        <v>6</v>
      </c>
      <c r="CL57" s="116" t="s">
        <v>1</v>
      </c>
      <c r="CM57" s="116" t="s">
        <v>82</v>
      </c>
    </row>
    <row r="58" s="5" customFormat="1" ht="16.5" customHeight="1">
      <c r="A58" s="104" t="s">
        <v>76</v>
      </c>
      <c r="B58" s="105"/>
      <c r="C58" s="106"/>
      <c r="D58" s="107" t="s">
        <v>89</v>
      </c>
      <c r="E58" s="107"/>
      <c r="F58" s="107"/>
      <c r="G58" s="107"/>
      <c r="H58" s="107"/>
      <c r="I58" s="108"/>
      <c r="J58" s="107" t="s">
        <v>90</v>
      </c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9">
        <f>'301 - Odvodnění'!K32</f>
        <v>0</v>
      </c>
      <c r="AH58" s="108"/>
      <c r="AI58" s="108"/>
      <c r="AJ58" s="108"/>
      <c r="AK58" s="108"/>
      <c r="AL58" s="108"/>
      <c r="AM58" s="108"/>
      <c r="AN58" s="109">
        <f>SUM(AG58,AV58)</f>
        <v>0</v>
      </c>
      <c r="AO58" s="108"/>
      <c r="AP58" s="108"/>
      <c r="AQ58" s="110" t="s">
        <v>79</v>
      </c>
      <c r="AR58" s="111"/>
      <c r="AS58" s="117">
        <f>'301 - Odvodnění'!K30</f>
        <v>0</v>
      </c>
      <c r="AT58" s="118">
        <f>'301 - Odvodnění'!K31</f>
        <v>0</v>
      </c>
      <c r="AU58" s="118">
        <v>0</v>
      </c>
      <c r="AV58" s="118">
        <f>ROUND(SUM(AX58:AY58),2)</f>
        <v>0</v>
      </c>
      <c r="AW58" s="119">
        <f>'301 - Odvodnění'!T86</f>
        <v>0</v>
      </c>
      <c r="AX58" s="118">
        <f>'301 - Odvodnění'!K35</f>
        <v>0</v>
      </c>
      <c r="AY58" s="118">
        <f>'301 - Odvodnění'!K36</f>
        <v>0</v>
      </c>
      <c r="AZ58" s="118">
        <f>'301 - Odvodnění'!K37</f>
        <v>0</v>
      </c>
      <c r="BA58" s="118">
        <f>'301 - Odvodnění'!K38</f>
        <v>0</v>
      </c>
      <c r="BB58" s="118">
        <f>'301 - Odvodnění'!F35</f>
        <v>0</v>
      </c>
      <c r="BC58" s="118">
        <f>'301 - Odvodnění'!F36</f>
        <v>0</v>
      </c>
      <c r="BD58" s="118">
        <f>'301 - Odvodnění'!F37</f>
        <v>0</v>
      </c>
      <c r="BE58" s="118">
        <f>'301 - Odvodnění'!F38</f>
        <v>0</v>
      </c>
      <c r="BF58" s="120">
        <f>'301 - Odvodnění'!F39</f>
        <v>0</v>
      </c>
      <c r="BT58" s="116" t="s">
        <v>80</v>
      </c>
      <c r="BV58" s="116" t="s">
        <v>74</v>
      </c>
      <c r="BW58" s="116" t="s">
        <v>91</v>
      </c>
      <c r="BX58" s="116" t="s">
        <v>6</v>
      </c>
      <c r="CL58" s="116" t="s">
        <v>1</v>
      </c>
      <c r="CM58" s="116" t="s">
        <v>82</v>
      </c>
    </row>
    <row r="59" s="1" customFormat="1" ht="30" customHeight="1"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="1" customFormat="1" ht="6.96" customHeight="1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39"/>
    </row>
  </sheetData>
  <sheetProtection sheet="1" formatColumns="0" formatRows="0" objects="1" scenarios="1" spinCount="100000" saltValue="ZMdZysZ8YXL/fZgBmlAmMoOPjo8VwQ7otXn0QSoDd3ExemaJ89n0D8OBlMxb/iwy4lK4y9hvtlKNuGs88ji2/Q==" hashValue="k+HXeeKX0zRnqbtInwvVqfvGvhX9mdNnFxaV3O98MKEztLJVW1QTFCMBqt4oEPAT7lmx3LW61su3uIx0w2Z7Jg==" algorithmName="SHA-512" password="CC35"/>
  <mergeCells count="54">
    <mergeCell ref="W31:AE31"/>
    <mergeCell ref="BG5:BG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G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N58:AP58"/>
    <mergeCell ref="AG58:AM58"/>
    <mergeCell ref="AG54:AM54"/>
    <mergeCell ref="AN54:AP54"/>
    <mergeCell ref="C52:G52"/>
    <mergeCell ref="I52:AF52"/>
    <mergeCell ref="D55:H55"/>
    <mergeCell ref="J55:AF55"/>
    <mergeCell ref="D56:H56"/>
    <mergeCell ref="J56:AF56"/>
    <mergeCell ref="D57:H57"/>
    <mergeCell ref="J57:AF57"/>
    <mergeCell ref="D58:H58"/>
    <mergeCell ref="J58:AF58"/>
  </mergeCells>
  <hyperlinks>
    <hyperlink ref="A55" location="'101 - Chodníky'!C2" display="/"/>
    <hyperlink ref="A56" location="'03 - Ostatní'!C2" display="/"/>
    <hyperlink ref="A57" location="'410 - Veřejné osvětlení'!C2" display="/"/>
    <hyperlink ref="A58" location="'301 - Odvodně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23.5" style="121" customWidth="1"/>
    <col min="10" max="10" width="23.5" style="121" customWidth="1"/>
    <col min="11" max="11" width="23.5" customWidth="1"/>
    <col min="12" max="12" width="15.5" customWidth="1"/>
    <col min="13" max="13" width="9.33" customWidth="1"/>
    <col min="14" max="14" width="10.83" hidden="1" customWidth="1"/>
    <col min="15" max="15" width="9.33" hidden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4.17" hidden="1" customWidth="1"/>
    <col min="22" max="22" width="14.17" hidden="1" customWidth="1"/>
    <col min="23" max="23" width="14.17" hidden="1" customWidth="1"/>
    <col min="24" max="24" width="14.17" hidden="1" customWidth="1"/>
    <col min="25" max="25" width="14.17" hidden="1" customWidth="1"/>
    <col min="26" max="26" width="16.33" customWidth="1"/>
    <col min="27" max="27" width="12.33" customWidth="1"/>
    <col min="28" max="28" width="15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M2"/>
      <c r="AT2" s="13" t="s">
        <v>81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4"/>
      <c r="K3" s="123"/>
      <c r="L3" s="123"/>
      <c r="M3" s="16"/>
      <c r="AT3" s="13" t="s">
        <v>82</v>
      </c>
    </row>
    <row r="4" ht="24.96" customHeight="1">
      <c r="B4" s="16"/>
      <c r="D4" s="125" t="s">
        <v>92</v>
      </c>
      <c r="M4" s="16"/>
      <c r="N4" s="20" t="s">
        <v>11</v>
      </c>
      <c r="AT4" s="13" t="s">
        <v>4</v>
      </c>
    </row>
    <row r="5" ht="6.96" customHeight="1">
      <c r="B5" s="16"/>
      <c r="M5" s="16"/>
    </row>
    <row r="6" ht="12" customHeight="1">
      <c r="B6" s="16"/>
      <c r="D6" s="126" t="s">
        <v>17</v>
      </c>
      <c r="M6" s="16"/>
    </row>
    <row r="7" ht="16.5" customHeight="1">
      <c r="B7" s="16"/>
      <c r="E7" s="127" t="str">
        <f>'Rekapitulace stavby'!K6</f>
        <v>Bezpečná chůze mezi obcemi Středokluky - Běloky</v>
      </c>
      <c r="F7" s="126"/>
      <c r="G7" s="126"/>
      <c r="H7" s="126"/>
      <c r="M7" s="16"/>
    </row>
    <row r="8" s="1" customFormat="1" ht="12" customHeight="1">
      <c r="B8" s="39"/>
      <c r="D8" s="126" t="s">
        <v>93</v>
      </c>
      <c r="I8" s="128"/>
      <c r="J8" s="128"/>
      <c r="M8" s="39"/>
    </row>
    <row r="9" s="1" customFormat="1" ht="36.96" customHeight="1">
      <c r="B9" s="39"/>
      <c r="E9" s="129" t="s">
        <v>94</v>
      </c>
      <c r="F9" s="1"/>
      <c r="G9" s="1"/>
      <c r="H9" s="1"/>
      <c r="I9" s="128"/>
      <c r="J9" s="128"/>
      <c r="M9" s="39"/>
    </row>
    <row r="10" s="1" customFormat="1">
      <c r="B10" s="39"/>
      <c r="I10" s="128"/>
      <c r="J10" s="128"/>
      <c r="M10" s="39"/>
    </row>
    <row r="11" s="1" customFormat="1" ht="12" customHeight="1">
      <c r="B11" s="39"/>
      <c r="D11" s="126" t="s">
        <v>19</v>
      </c>
      <c r="F11" s="13" t="s">
        <v>1</v>
      </c>
      <c r="I11" s="130" t="s">
        <v>20</v>
      </c>
      <c r="J11" s="131" t="s">
        <v>1</v>
      </c>
      <c r="M11" s="39"/>
    </row>
    <row r="12" s="1" customFormat="1" ht="12" customHeight="1">
      <c r="B12" s="39"/>
      <c r="D12" s="126" t="s">
        <v>21</v>
      </c>
      <c r="F12" s="13" t="s">
        <v>22</v>
      </c>
      <c r="I12" s="130" t="s">
        <v>23</v>
      </c>
      <c r="J12" s="132" t="str">
        <f>'Rekapitulace stavby'!AN8</f>
        <v>7. 9. 2018</v>
      </c>
      <c r="M12" s="39"/>
    </row>
    <row r="13" s="1" customFormat="1" ht="10.8" customHeight="1">
      <c r="B13" s="39"/>
      <c r="I13" s="128"/>
      <c r="J13" s="128"/>
      <c r="M13" s="39"/>
    </row>
    <row r="14" s="1" customFormat="1" ht="12" customHeight="1">
      <c r="B14" s="39"/>
      <c r="D14" s="126" t="s">
        <v>25</v>
      </c>
      <c r="I14" s="130" t="s">
        <v>26</v>
      </c>
      <c r="J14" s="131" t="s">
        <v>1</v>
      </c>
      <c r="M14" s="39"/>
    </row>
    <row r="15" s="1" customFormat="1" ht="18" customHeight="1">
      <c r="B15" s="39"/>
      <c r="E15" s="13" t="s">
        <v>27</v>
      </c>
      <c r="I15" s="130" t="s">
        <v>28</v>
      </c>
      <c r="J15" s="131" t="s">
        <v>1</v>
      </c>
      <c r="M15" s="39"/>
    </row>
    <row r="16" s="1" customFormat="1" ht="6.96" customHeight="1">
      <c r="B16" s="39"/>
      <c r="I16" s="128"/>
      <c r="J16" s="128"/>
      <c r="M16" s="39"/>
    </row>
    <row r="17" s="1" customFormat="1" ht="12" customHeight="1">
      <c r="B17" s="39"/>
      <c r="D17" s="126" t="s">
        <v>29</v>
      </c>
      <c r="I17" s="130" t="s">
        <v>26</v>
      </c>
      <c r="J17" s="29" t="str">
        <f>'Rekapitulace stavby'!AN13</f>
        <v>Vyplň údaj</v>
      </c>
      <c r="M17" s="39"/>
    </row>
    <row r="18" s="1" customFormat="1" ht="18" customHeight="1">
      <c r="B18" s="39"/>
      <c r="E18" s="29" t="str">
        <f>'Rekapitulace stavby'!E14</f>
        <v>Vyplň údaj</v>
      </c>
      <c r="F18" s="13"/>
      <c r="G18" s="13"/>
      <c r="H18" s="13"/>
      <c r="I18" s="130" t="s">
        <v>28</v>
      </c>
      <c r="J18" s="29" t="str">
        <f>'Rekapitulace stavby'!AN14</f>
        <v>Vyplň údaj</v>
      </c>
      <c r="M18" s="39"/>
    </row>
    <row r="19" s="1" customFormat="1" ht="6.96" customHeight="1">
      <c r="B19" s="39"/>
      <c r="I19" s="128"/>
      <c r="J19" s="128"/>
      <c r="M19" s="39"/>
    </row>
    <row r="20" s="1" customFormat="1" ht="12" customHeight="1">
      <c r="B20" s="39"/>
      <c r="D20" s="126" t="s">
        <v>31</v>
      </c>
      <c r="I20" s="130" t="s">
        <v>26</v>
      </c>
      <c r="J20" s="131" t="s">
        <v>1</v>
      </c>
      <c r="M20" s="39"/>
    </row>
    <row r="21" s="1" customFormat="1" ht="18" customHeight="1">
      <c r="B21" s="39"/>
      <c r="E21" s="13" t="s">
        <v>32</v>
      </c>
      <c r="I21" s="130" t="s">
        <v>28</v>
      </c>
      <c r="J21" s="131" t="s">
        <v>1</v>
      </c>
      <c r="M21" s="39"/>
    </row>
    <row r="22" s="1" customFormat="1" ht="6.96" customHeight="1">
      <c r="B22" s="39"/>
      <c r="I22" s="128"/>
      <c r="J22" s="128"/>
      <c r="M22" s="39"/>
    </row>
    <row r="23" s="1" customFormat="1" ht="12" customHeight="1">
      <c r="B23" s="39"/>
      <c r="D23" s="126" t="s">
        <v>33</v>
      </c>
      <c r="I23" s="130" t="s">
        <v>26</v>
      </c>
      <c r="J23" s="131" t="str">
        <f>IF('Rekapitulace stavby'!AN19="","",'Rekapitulace stavby'!AN19)</f>
        <v/>
      </c>
      <c r="M23" s="39"/>
    </row>
    <row r="24" s="1" customFormat="1" ht="18" customHeight="1">
      <c r="B24" s="39"/>
      <c r="E24" s="13" t="str">
        <f>IF('Rekapitulace stavby'!E20="","",'Rekapitulace stavby'!E20)</f>
        <v xml:space="preserve"> </v>
      </c>
      <c r="I24" s="130" t="s">
        <v>28</v>
      </c>
      <c r="J24" s="131" t="str">
        <f>IF('Rekapitulace stavby'!AN20="","",'Rekapitulace stavby'!AN20)</f>
        <v/>
      </c>
      <c r="M24" s="39"/>
    </row>
    <row r="25" s="1" customFormat="1" ht="6.96" customHeight="1">
      <c r="B25" s="39"/>
      <c r="I25" s="128"/>
      <c r="J25" s="128"/>
      <c r="M25" s="39"/>
    </row>
    <row r="26" s="1" customFormat="1" ht="12" customHeight="1">
      <c r="B26" s="39"/>
      <c r="D26" s="126" t="s">
        <v>35</v>
      </c>
      <c r="I26" s="128"/>
      <c r="J26" s="128"/>
      <c r="M26" s="39"/>
    </row>
    <row r="27" s="6" customFormat="1" ht="16.5" customHeight="1">
      <c r="B27" s="133"/>
      <c r="E27" s="134" t="s">
        <v>1</v>
      </c>
      <c r="F27" s="134"/>
      <c r="G27" s="134"/>
      <c r="H27" s="134"/>
      <c r="I27" s="135"/>
      <c r="J27" s="135"/>
      <c r="M27" s="133"/>
    </row>
    <row r="28" s="1" customFormat="1" ht="6.96" customHeight="1">
      <c r="B28" s="39"/>
      <c r="I28" s="128"/>
      <c r="J28" s="128"/>
      <c r="M28" s="39"/>
    </row>
    <row r="29" s="1" customFormat="1" ht="6.96" customHeight="1">
      <c r="B29" s="39"/>
      <c r="D29" s="67"/>
      <c r="E29" s="67"/>
      <c r="F29" s="67"/>
      <c r="G29" s="67"/>
      <c r="H29" s="67"/>
      <c r="I29" s="136"/>
      <c r="J29" s="136"/>
      <c r="K29" s="67"/>
      <c r="L29" s="67"/>
      <c r="M29" s="39"/>
    </row>
    <row r="30" s="1" customFormat="1">
      <c r="B30" s="39"/>
      <c r="E30" s="126" t="s">
        <v>95</v>
      </c>
      <c r="I30" s="128"/>
      <c r="J30" s="128"/>
      <c r="K30" s="137">
        <f>I61</f>
        <v>0</v>
      </c>
      <c r="M30" s="39"/>
    </row>
    <row r="31" s="1" customFormat="1">
      <c r="B31" s="39"/>
      <c r="E31" s="126" t="s">
        <v>96</v>
      </c>
      <c r="I31" s="128"/>
      <c r="J31" s="128"/>
      <c r="K31" s="137">
        <f>J61</f>
        <v>0</v>
      </c>
      <c r="M31" s="39"/>
    </row>
    <row r="32" s="1" customFormat="1" ht="25.44" customHeight="1">
      <c r="B32" s="39"/>
      <c r="D32" s="138" t="s">
        <v>36</v>
      </c>
      <c r="I32" s="128"/>
      <c r="J32" s="128"/>
      <c r="K32" s="139">
        <f>ROUND(K87, 2)</f>
        <v>0</v>
      </c>
      <c r="M32" s="39"/>
    </row>
    <row r="33" s="1" customFormat="1" ht="6.96" customHeight="1">
      <c r="B33" s="39"/>
      <c r="D33" s="67"/>
      <c r="E33" s="67"/>
      <c r="F33" s="67"/>
      <c r="G33" s="67"/>
      <c r="H33" s="67"/>
      <c r="I33" s="136"/>
      <c r="J33" s="136"/>
      <c r="K33" s="67"/>
      <c r="L33" s="67"/>
      <c r="M33" s="39"/>
    </row>
    <row r="34" s="1" customFormat="1" ht="14.4" customHeight="1">
      <c r="B34" s="39"/>
      <c r="F34" s="140" t="s">
        <v>38</v>
      </c>
      <c r="I34" s="141" t="s">
        <v>37</v>
      </c>
      <c r="J34" s="128"/>
      <c r="K34" s="140" t="s">
        <v>39</v>
      </c>
      <c r="M34" s="39"/>
    </row>
    <row r="35" s="1" customFormat="1" ht="14.4" customHeight="1">
      <c r="B35" s="39"/>
      <c r="D35" s="126" t="s">
        <v>40</v>
      </c>
      <c r="E35" s="126" t="s">
        <v>41</v>
      </c>
      <c r="F35" s="137">
        <f>ROUND((SUM(BE87:BE156)),  2)</f>
        <v>0</v>
      </c>
      <c r="I35" s="142">
        <v>0.20999999999999999</v>
      </c>
      <c r="J35" s="128"/>
      <c r="K35" s="137">
        <f>ROUND(((SUM(BE87:BE156))*I35),  2)</f>
        <v>0</v>
      </c>
      <c r="M35" s="39"/>
    </row>
    <row r="36" s="1" customFormat="1" ht="14.4" customHeight="1">
      <c r="B36" s="39"/>
      <c r="E36" s="126" t="s">
        <v>42</v>
      </c>
      <c r="F36" s="137">
        <f>ROUND((SUM(BF87:BF156)),  2)</f>
        <v>0</v>
      </c>
      <c r="I36" s="142">
        <v>0.14999999999999999</v>
      </c>
      <c r="J36" s="128"/>
      <c r="K36" s="137">
        <f>ROUND(((SUM(BF87:BF156))*I36),  2)</f>
        <v>0</v>
      </c>
      <c r="M36" s="39"/>
    </row>
    <row r="37" hidden="1" s="1" customFormat="1" ht="14.4" customHeight="1">
      <c r="B37" s="39"/>
      <c r="E37" s="126" t="s">
        <v>43</v>
      </c>
      <c r="F37" s="137">
        <f>ROUND((SUM(BG87:BG156)),  2)</f>
        <v>0</v>
      </c>
      <c r="I37" s="142">
        <v>0.20999999999999999</v>
      </c>
      <c r="J37" s="128"/>
      <c r="K37" s="137">
        <f>0</f>
        <v>0</v>
      </c>
      <c r="M37" s="39"/>
    </row>
    <row r="38" hidden="1" s="1" customFormat="1" ht="14.4" customHeight="1">
      <c r="B38" s="39"/>
      <c r="E38" s="126" t="s">
        <v>44</v>
      </c>
      <c r="F38" s="137">
        <f>ROUND((SUM(BH87:BH156)),  2)</f>
        <v>0</v>
      </c>
      <c r="I38" s="142">
        <v>0.14999999999999999</v>
      </c>
      <c r="J38" s="128"/>
      <c r="K38" s="137">
        <f>0</f>
        <v>0</v>
      </c>
      <c r="M38" s="39"/>
    </row>
    <row r="39" hidden="1" s="1" customFormat="1" ht="14.4" customHeight="1">
      <c r="B39" s="39"/>
      <c r="E39" s="126" t="s">
        <v>45</v>
      </c>
      <c r="F39" s="137">
        <f>ROUND((SUM(BI87:BI156)),  2)</f>
        <v>0</v>
      </c>
      <c r="I39" s="142">
        <v>0</v>
      </c>
      <c r="J39" s="128"/>
      <c r="K39" s="137">
        <f>0</f>
        <v>0</v>
      </c>
      <c r="M39" s="39"/>
    </row>
    <row r="40" s="1" customFormat="1" ht="6.96" customHeight="1">
      <c r="B40" s="39"/>
      <c r="I40" s="128"/>
      <c r="J40" s="128"/>
      <c r="M40" s="39"/>
    </row>
    <row r="41" s="1" customFormat="1" ht="25.44" customHeight="1">
      <c r="B41" s="39"/>
      <c r="C41" s="143"/>
      <c r="D41" s="144" t="s">
        <v>46</v>
      </c>
      <c r="E41" s="145"/>
      <c r="F41" s="145"/>
      <c r="G41" s="146" t="s">
        <v>47</v>
      </c>
      <c r="H41" s="147" t="s">
        <v>48</v>
      </c>
      <c r="I41" s="148"/>
      <c r="J41" s="148"/>
      <c r="K41" s="149">
        <f>SUM(K32:K39)</f>
        <v>0</v>
      </c>
      <c r="L41" s="150"/>
      <c r="M41" s="39"/>
    </row>
    <row r="42" s="1" customFormat="1" ht="14.4" customHeight="1">
      <c r="B42" s="151"/>
      <c r="C42" s="152"/>
      <c r="D42" s="152"/>
      <c r="E42" s="152"/>
      <c r="F42" s="152"/>
      <c r="G42" s="152"/>
      <c r="H42" s="152"/>
      <c r="I42" s="153"/>
      <c r="J42" s="153"/>
      <c r="K42" s="152"/>
      <c r="L42" s="152"/>
      <c r="M42" s="39"/>
    </row>
    <row r="46" s="1" customFormat="1" ht="6.96" customHeight="1">
      <c r="B46" s="154"/>
      <c r="C46" s="155"/>
      <c r="D46" s="155"/>
      <c r="E46" s="155"/>
      <c r="F46" s="155"/>
      <c r="G46" s="155"/>
      <c r="H46" s="155"/>
      <c r="I46" s="156"/>
      <c r="J46" s="156"/>
      <c r="K46" s="155"/>
      <c r="L46" s="155"/>
      <c r="M46" s="39"/>
    </row>
    <row r="47" s="1" customFormat="1" ht="24.96" customHeight="1">
      <c r="B47" s="34"/>
      <c r="C47" s="19" t="s">
        <v>97</v>
      </c>
      <c r="D47" s="35"/>
      <c r="E47" s="35"/>
      <c r="F47" s="35"/>
      <c r="G47" s="35"/>
      <c r="H47" s="35"/>
      <c r="I47" s="128"/>
      <c r="J47" s="128"/>
      <c r="K47" s="35"/>
      <c r="L47" s="35"/>
      <c r="M47" s="39"/>
    </row>
    <row r="48" s="1" customFormat="1" ht="6.96" customHeight="1">
      <c r="B48" s="34"/>
      <c r="C48" s="35"/>
      <c r="D48" s="35"/>
      <c r="E48" s="35"/>
      <c r="F48" s="35"/>
      <c r="G48" s="35"/>
      <c r="H48" s="35"/>
      <c r="I48" s="128"/>
      <c r="J48" s="128"/>
      <c r="K48" s="35"/>
      <c r="L48" s="35"/>
      <c r="M48" s="39"/>
    </row>
    <row r="49" s="1" customFormat="1" ht="12" customHeight="1">
      <c r="B49" s="34"/>
      <c r="C49" s="28" t="s">
        <v>17</v>
      </c>
      <c r="D49" s="35"/>
      <c r="E49" s="35"/>
      <c r="F49" s="35"/>
      <c r="G49" s="35"/>
      <c r="H49" s="35"/>
      <c r="I49" s="128"/>
      <c r="J49" s="128"/>
      <c r="K49" s="35"/>
      <c r="L49" s="35"/>
      <c r="M49" s="39"/>
    </row>
    <row r="50" s="1" customFormat="1" ht="16.5" customHeight="1">
      <c r="B50" s="34"/>
      <c r="C50" s="35"/>
      <c r="D50" s="35"/>
      <c r="E50" s="157" t="str">
        <f>E7</f>
        <v>Bezpečná chůze mezi obcemi Středokluky - Běloky</v>
      </c>
      <c r="F50" s="28"/>
      <c r="G50" s="28"/>
      <c r="H50" s="28"/>
      <c r="I50" s="128"/>
      <c r="J50" s="128"/>
      <c r="K50" s="35"/>
      <c r="L50" s="35"/>
      <c r="M50" s="39"/>
    </row>
    <row r="51" s="1" customFormat="1" ht="12" customHeight="1">
      <c r="B51" s="34"/>
      <c r="C51" s="28" t="s">
        <v>93</v>
      </c>
      <c r="D51" s="35"/>
      <c r="E51" s="35"/>
      <c r="F51" s="35"/>
      <c r="G51" s="35"/>
      <c r="H51" s="35"/>
      <c r="I51" s="128"/>
      <c r="J51" s="128"/>
      <c r="K51" s="35"/>
      <c r="L51" s="35"/>
      <c r="M51" s="39"/>
    </row>
    <row r="52" s="1" customFormat="1" ht="16.5" customHeight="1">
      <c r="B52" s="34"/>
      <c r="C52" s="35"/>
      <c r="D52" s="35"/>
      <c r="E52" s="60" t="str">
        <f>E9</f>
        <v>101 - Chodníky</v>
      </c>
      <c r="F52" s="35"/>
      <c r="G52" s="35"/>
      <c r="H52" s="35"/>
      <c r="I52" s="128"/>
      <c r="J52" s="128"/>
      <c r="K52" s="35"/>
      <c r="L52" s="35"/>
      <c r="M52" s="39"/>
    </row>
    <row r="53" s="1" customFormat="1" ht="6.96" customHeight="1">
      <c r="B53" s="34"/>
      <c r="C53" s="35"/>
      <c r="D53" s="35"/>
      <c r="E53" s="35"/>
      <c r="F53" s="35"/>
      <c r="G53" s="35"/>
      <c r="H53" s="35"/>
      <c r="I53" s="128"/>
      <c r="J53" s="128"/>
      <c r="K53" s="35"/>
      <c r="L53" s="35"/>
      <c r="M53" s="39"/>
    </row>
    <row r="54" s="1" customFormat="1" ht="12" customHeight="1">
      <c r="B54" s="34"/>
      <c r="C54" s="28" t="s">
        <v>21</v>
      </c>
      <c r="D54" s="35"/>
      <c r="E54" s="35"/>
      <c r="F54" s="23" t="str">
        <f>F12</f>
        <v>Středokluky</v>
      </c>
      <c r="G54" s="35"/>
      <c r="H54" s="35"/>
      <c r="I54" s="130" t="s">
        <v>23</v>
      </c>
      <c r="J54" s="132" t="str">
        <f>IF(J12="","",J12)</f>
        <v>7. 9. 2018</v>
      </c>
      <c r="K54" s="35"/>
      <c r="L54" s="35"/>
      <c r="M54" s="39"/>
    </row>
    <row r="55" s="1" customFormat="1" ht="6.96" customHeight="1">
      <c r="B55" s="34"/>
      <c r="C55" s="35"/>
      <c r="D55" s="35"/>
      <c r="E55" s="35"/>
      <c r="F55" s="35"/>
      <c r="G55" s="35"/>
      <c r="H55" s="35"/>
      <c r="I55" s="128"/>
      <c r="J55" s="128"/>
      <c r="K55" s="35"/>
      <c r="L55" s="35"/>
      <c r="M55" s="39"/>
    </row>
    <row r="56" s="1" customFormat="1" ht="13.65" customHeight="1">
      <c r="B56" s="34"/>
      <c r="C56" s="28" t="s">
        <v>25</v>
      </c>
      <c r="D56" s="35"/>
      <c r="E56" s="35"/>
      <c r="F56" s="23" t="str">
        <f>E15</f>
        <v>Obec Středokluky</v>
      </c>
      <c r="G56" s="35"/>
      <c r="H56" s="35"/>
      <c r="I56" s="130" t="s">
        <v>31</v>
      </c>
      <c r="J56" s="158" t="str">
        <f>E21</f>
        <v>Ing. Jiří Sobol</v>
      </c>
      <c r="K56" s="35"/>
      <c r="L56" s="35"/>
      <c r="M56" s="39"/>
    </row>
    <row r="57" s="1" customFormat="1" ht="13.65" customHeight="1">
      <c r="B57" s="34"/>
      <c r="C57" s="28" t="s">
        <v>29</v>
      </c>
      <c r="D57" s="35"/>
      <c r="E57" s="35"/>
      <c r="F57" s="23" t="str">
        <f>IF(E18="","",E18)</f>
        <v>Vyplň údaj</v>
      </c>
      <c r="G57" s="35"/>
      <c r="H57" s="35"/>
      <c r="I57" s="130" t="s">
        <v>33</v>
      </c>
      <c r="J57" s="158" t="str">
        <f>E24</f>
        <v xml:space="preserve"> </v>
      </c>
      <c r="K57" s="35"/>
      <c r="L57" s="35"/>
      <c r="M57" s="39"/>
    </row>
    <row r="58" s="1" customFormat="1" ht="10.32" customHeight="1">
      <c r="B58" s="34"/>
      <c r="C58" s="35"/>
      <c r="D58" s="35"/>
      <c r="E58" s="35"/>
      <c r="F58" s="35"/>
      <c r="G58" s="35"/>
      <c r="H58" s="35"/>
      <c r="I58" s="128"/>
      <c r="J58" s="128"/>
      <c r="K58" s="35"/>
      <c r="L58" s="35"/>
      <c r="M58" s="39"/>
    </row>
    <row r="59" s="1" customFormat="1" ht="29.28" customHeight="1">
      <c r="B59" s="34"/>
      <c r="C59" s="159" t="s">
        <v>98</v>
      </c>
      <c r="D59" s="160"/>
      <c r="E59" s="160"/>
      <c r="F59" s="160"/>
      <c r="G59" s="160"/>
      <c r="H59" s="160"/>
      <c r="I59" s="161" t="s">
        <v>99</v>
      </c>
      <c r="J59" s="161" t="s">
        <v>100</v>
      </c>
      <c r="K59" s="162" t="s">
        <v>101</v>
      </c>
      <c r="L59" s="160"/>
      <c r="M59" s="39"/>
    </row>
    <row r="60" s="1" customFormat="1" ht="10.32" customHeight="1">
      <c r="B60" s="34"/>
      <c r="C60" s="35"/>
      <c r="D60" s="35"/>
      <c r="E60" s="35"/>
      <c r="F60" s="35"/>
      <c r="G60" s="35"/>
      <c r="H60" s="35"/>
      <c r="I60" s="128"/>
      <c r="J60" s="128"/>
      <c r="K60" s="35"/>
      <c r="L60" s="35"/>
      <c r="M60" s="39"/>
    </row>
    <row r="61" s="1" customFormat="1" ht="22.8" customHeight="1">
      <c r="B61" s="34"/>
      <c r="C61" s="163" t="s">
        <v>102</v>
      </c>
      <c r="D61" s="35"/>
      <c r="E61" s="35"/>
      <c r="F61" s="35"/>
      <c r="G61" s="35"/>
      <c r="H61" s="35"/>
      <c r="I61" s="164">
        <f>Q87</f>
        <v>0</v>
      </c>
      <c r="J61" s="164">
        <f>R87</f>
        <v>0</v>
      </c>
      <c r="K61" s="94">
        <f>K87</f>
        <v>0</v>
      </c>
      <c r="L61" s="35"/>
      <c r="M61" s="39"/>
      <c r="AU61" s="13" t="s">
        <v>103</v>
      </c>
    </row>
    <row r="62" s="7" customFormat="1" ht="24.96" customHeight="1">
      <c r="B62" s="165"/>
      <c r="C62" s="166"/>
      <c r="D62" s="167" t="s">
        <v>104</v>
      </c>
      <c r="E62" s="168"/>
      <c r="F62" s="168"/>
      <c r="G62" s="168"/>
      <c r="H62" s="168"/>
      <c r="I62" s="169">
        <f>Q88</f>
        <v>0</v>
      </c>
      <c r="J62" s="169">
        <f>R88</f>
        <v>0</v>
      </c>
      <c r="K62" s="170">
        <f>K88</f>
        <v>0</v>
      </c>
      <c r="L62" s="166"/>
      <c r="M62" s="171"/>
    </row>
    <row r="63" s="8" customFormat="1" ht="19.92" customHeight="1">
      <c r="B63" s="172"/>
      <c r="C63" s="173"/>
      <c r="D63" s="174" t="s">
        <v>105</v>
      </c>
      <c r="E63" s="175"/>
      <c r="F63" s="175"/>
      <c r="G63" s="175"/>
      <c r="H63" s="175"/>
      <c r="I63" s="176">
        <f>Q89</f>
        <v>0</v>
      </c>
      <c r="J63" s="176">
        <f>R89</f>
        <v>0</v>
      </c>
      <c r="K63" s="177">
        <f>K89</f>
        <v>0</v>
      </c>
      <c r="L63" s="173"/>
      <c r="M63" s="178"/>
    </row>
    <row r="64" s="8" customFormat="1" ht="19.92" customHeight="1">
      <c r="B64" s="172"/>
      <c r="C64" s="173"/>
      <c r="D64" s="174" t="s">
        <v>106</v>
      </c>
      <c r="E64" s="175"/>
      <c r="F64" s="175"/>
      <c r="G64" s="175"/>
      <c r="H64" s="175"/>
      <c r="I64" s="176">
        <f>Q125</f>
        <v>0</v>
      </c>
      <c r="J64" s="176">
        <f>R125</f>
        <v>0</v>
      </c>
      <c r="K64" s="177">
        <f>K125</f>
        <v>0</v>
      </c>
      <c r="L64" s="173"/>
      <c r="M64" s="178"/>
    </row>
    <row r="65" s="8" customFormat="1" ht="19.92" customHeight="1">
      <c r="B65" s="172"/>
      <c r="C65" s="173"/>
      <c r="D65" s="174" t="s">
        <v>107</v>
      </c>
      <c r="E65" s="175"/>
      <c r="F65" s="175"/>
      <c r="G65" s="175"/>
      <c r="H65" s="175"/>
      <c r="I65" s="176">
        <f>Q128</f>
        <v>0</v>
      </c>
      <c r="J65" s="176">
        <f>R128</f>
        <v>0</v>
      </c>
      <c r="K65" s="177">
        <f>K128</f>
        <v>0</v>
      </c>
      <c r="L65" s="173"/>
      <c r="M65" s="178"/>
    </row>
    <row r="66" s="8" customFormat="1" ht="19.92" customHeight="1">
      <c r="B66" s="172"/>
      <c r="C66" s="173"/>
      <c r="D66" s="174" t="s">
        <v>108</v>
      </c>
      <c r="E66" s="175"/>
      <c r="F66" s="175"/>
      <c r="G66" s="175"/>
      <c r="H66" s="175"/>
      <c r="I66" s="176">
        <f>Q139</f>
        <v>0</v>
      </c>
      <c r="J66" s="176">
        <f>R139</f>
        <v>0</v>
      </c>
      <c r="K66" s="177">
        <f>K139</f>
        <v>0</v>
      </c>
      <c r="L66" s="173"/>
      <c r="M66" s="178"/>
    </row>
    <row r="67" s="8" customFormat="1" ht="19.92" customHeight="1">
      <c r="B67" s="172"/>
      <c r="C67" s="173"/>
      <c r="D67" s="174" t="s">
        <v>109</v>
      </c>
      <c r="E67" s="175"/>
      <c r="F67" s="175"/>
      <c r="G67" s="175"/>
      <c r="H67" s="175"/>
      <c r="I67" s="176">
        <f>Q154</f>
        <v>0</v>
      </c>
      <c r="J67" s="176">
        <f>R154</f>
        <v>0</v>
      </c>
      <c r="K67" s="177">
        <f>K154</f>
        <v>0</v>
      </c>
      <c r="L67" s="173"/>
      <c r="M67" s="178"/>
    </row>
    <row r="68" s="1" customFormat="1" ht="21.84" customHeight="1">
      <c r="B68" s="34"/>
      <c r="C68" s="35"/>
      <c r="D68" s="35"/>
      <c r="E68" s="35"/>
      <c r="F68" s="35"/>
      <c r="G68" s="35"/>
      <c r="H68" s="35"/>
      <c r="I68" s="128"/>
      <c r="J68" s="128"/>
      <c r="K68" s="35"/>
      <c r="L68" s="35"/>
      <c r="M68" s="39"/>
    </row>
    <row r="69" s="1" customFormat="1" ht="6.96" customHeight="1">
      <c r="B69" s="53"/>
      <c r="C69" s="54"/>
      <c r="D69" s="54"/>
      <c r="E69" s="54"/>
      <c r="F69" s="54"/>
      <c r="G69" s="54"/>
      <c r="H69" s="54"/>
      <c r="I69" s="153"/>
      <c r="J69" s="153"/>
      <c r="K69" s="54"/>
      <c r="L69" s="54"/>
      <c r="M69" s="39"/>
    </row>
    <row r="73" s="1" customFormat="1" ht="6.96" customHeight="1">
      <c r="B73" s="55"/>
      <c r="C73" s="56"/>
      <c r="D73" s="56"/>
      <c r="E73" s="56"/>
      <c r="F73" s="56"/>
      <c r="G73" s="56"/>
      <c r="H73" s="56"/>
      <c r="I73" s="156"/>
      <c r="J73" s="156"/>
      <c r="K73" s="56"/>
      <c r="L73" s="56"/>
      <c r="M73" s="39"/>
    </row>
    <row r="74" s="1" customFormat="1" ht="24.96" customHeight="1">
      <c r="B74" s="34"/>
      <c r="C74" s="19" t="s">
        <v>110</v>
      </c>
      <c r="D74" s="35"/>
      <c r="E74" s="35"/>
      <c r="F74" s="35"/>
      <c r="G74" s="35"/>
      <c r="H74" s="35"/>
      <c r="I74" s="128"/>
      <c r="J74" s="128"/>
      <c r="K74" s="35"/>
      <c r="L74" s="35"/>
      <c r="M74" s="39"/>
    </row>
    <row r="75" s="1" customFormat="1" ht="6.96" customHeight="1">
      <c r="B75" s="34"/>
      <c r="C75" s="35"/>
      <c r="D75" s="35"/>
      <c r="E75" s="35"/>
      <c r="F75" s="35"/>
      <c r="G75" s="35"/>
      <c r="H75" s="35"/>
      <c r="I75" s="128"/>
      <c r="J75" s="128"/>
      <c r="K75" s="35"/>
      <c r="L75" s="35"/>
      <c r="M75" s="39"/>
    </row>
    <row r="76" s="1" customFormat="1" ht="12" customHeight="1">
      <c r="B76" s="34"/>
      <c r="C76" s="28" t="s">
        <v>17</v>
      </c>
      <c r="D76" s="35"/>
      <c r="E76" s="35"/>
      <c r="F76" s="35"/>
      <c r="G76" s="35"/>
      <c r="H76" s="35"/>
      <c r="I76" s="128"/>
      <c r="J76" s="128"/>
      <c r="K76" s="35"/>
      <c r="L76" s="35"/>
      <c r="M76" s="39"/>
    </row>
    <row r="77" s="1" customFormat="1" ht="16.5" customHeight="1">
      <c r="B77" s="34"/>
      <c r="C77" s="35"/>
      <c r="D77" s="35"/>
      <c r="E77" s="157" t="str">
        <f>E7</f>
        <v>Bezpečná chůze mezi obcemi Středokluky - Běloky</v>
      </c>
      <c r="F77" s="28"/>
      <c r="G77" s="28"/>
      <c r="H77" s="28"/>
      <c r="I77" s="128"/>
      <c r="J77" s="128"/>
      <c r="K77" s="35"/>
      <c r="L77" s="35"/>
      <c r="M77" s="39"/>
    </row>
    <row r="78" s="1" customFormat="1" ht="12" customHeight="1">
      <c r="B78" s="34"/>
      <c r="C78" s="28" t="s">
        <v>93</v>
      </c>
      <c r="D78" s="35"/>
      <c r="E78" s="35"/>
      <c r="F78" s="35"/>
      <c r="G78" s="35"/>
      <c r="H78" s="35"/>
      <c r="I78" s="128"/>
      <c r="J78" s="128"/>
      <c r="K78" s="35"/>
      <c r="L78" s="35"/>
      <c r="M78" s="39"/>
    </row>
    <row r="79" s="1" customFormat="1" ht="16.5" customHeight="1">
      <c r="B79" s="34"/>
      <c r="C79" s="35"/>
      <c r="D79" s="35"/>
      <c r="E79" s="60" t="str">
        <f>E9</f>
        <v>101 - Chodníky</v>
      </c>
      <c r="F79" s="35"/>
      <c r="G79" s="35"/>
      <c r="H79" s="35"/>
      <c r="I79" s="128"/>
      <c r="J79" s="128"/>
      <c r="K79" s="35"/>
      <c r="L79" s="35"/>
      <c r="M79" s="39"/>
    </row>
    <row r="80" s="1" customFormat="1" ht="6.96" customHeight="1">
      <c r="B80" s="34"/>
      <c r="C80" s="35"/>
      <c r="D80" s="35"/>
      <c r="E80" s="35"/>
      <c r="F80" s="35"/>
      <c r="G80" s="35"/>
      <c r="H80" s="35"/>
      <c r="I80" s="128"/>
      <c r="J80" s="128"/>
      <c r="K80" s="35"/>
      <c r="L80" s="35"/>
      <c r="M80" s="39"/>
    </row>
    <row r="81" s="1" customFormat="1" ht="12" customHeight="1">
      <c r="B81" s="34"/>
      <c r="C81" s="28" t="s">
        <v>21</v>
      </c>
      <c r="D81" s="35"/>
      <c r="E81" s="35"/>
      <c r="F81" s="23" t="str">
        <f>F12</f>
        <v>Středokluky</v>
      </c>
      <c r="G81" s="35"/>
      <c r="H81" s="35"/>
      <c r="I81" s="130" t="s">
        <v>23</v>
      </c>
      <c r="J81" s="132" t="str">
        <f>IF(J12="","",J12)</f>
        <v>7. 9. 2018</v>
      </c>
      <c r="K81" s="35"/>
      <c r="L81" s="35"/>
      <c r="M81" s="39"/>
    </row>
    <row r="82" s="1" customFormat="1" ht="6.96" customHeight="1">
      <c r="B82" s="34"/>
      <c r="C82" s="35"/>
      <c r="D82" s="35"/>
      <c r="E82" s="35"/>
      <c r="F82" s="35"/>
      <c r="G82" s="35"/>
      <c r="H82" s="35"/>
      <c r="I82" s="128"/>
      <c r="J82" s="128"/>
      <c r="K82" s="35"/>
      <c r="L82" s="35"/>
      <c r="M82" s="39"/>
    </row>
    <row r="83" s="1" customFormat="1" ht="13.65" customHeight="1">
      <c r="B83" s="34"/>
      <c r="C83" s="28" t="s">
        <v>25</v>
      </c>
      <c r="D83" s="35"/>
      <c r="E83" s="35"/>
      <c r="F83" s="23" t="str">
        <f>E15</f>
        <v>Obec Středokluky</v>
      </c>
      <c r="G83" s="35"/>
      <c r="H83" s="35"/>
      <c r="I83" s="130" t="s">
        <v>31</v>
      </c>
      <c r="J83" s="158" t="str">
        <f>E21</f>
        <v>Ing. Jiří Sobol</v>
      </c>
      <c r="K83" s="35"/>
      <c r="L83" s="35"/>
      <c r="M83" s="39"/>
    </row>
    <row r="84" s="1" customFormat="1" ht="13.65" customHeight="1">
      <c r="B84" s="34"/>
      <c r="C84" s="28" t="s">
        <v>29</v>
      </c>
      <c r="D84" s="35"/>
      <c r="E84" s="35"/>
      <c r="F84" s="23" t="str">
        <f>IF(E18="","",E18)</f>
        <v>Vyplň údaj</v>
      </c>
      <c r="G84" s="35"/>
      <c r="H84" s="35"/>
      <c r="I84" s="130" t="s">
        <v>33</v>
      </c>
      <c r="J84" s="158" t="str">
        <f>E24</f>
        <v xml:space="preserve"> </v>
      </c>
      <c r="K84" s="35"/>
      <c r="L84" s="35"/>
      <c r="M84" s="39"/>
    </row>
    <row r="85" s="1" customFormat="1" ht="10.32" customHeight="1">
      <c r="B85" s="34"/>
      <c r="C85" s="35"/>
      <c r="D85" s="35"/>
      <c r="E85" s="35"/>
      <c r="F85" s="35"/>
      <c r="G85" s="35"/>
      <c r="H85" s="35"/>
      <c r="I85" s="128"/>
      <c r="J85" s="128"/>
      <c r="K85" s="35"/>
      <c r="L85" s="35"/>
      <c r="M85" s="39"/>
    </row>
    <row r="86" s="9" customFormat="1" ht="29.28" customHeight="1">
      <c r="B86" s="179"/>
      <c r="C86" s="180" t="s">
        <v>111</v>
      </c>
      <c r="D86" s="181" t="s">
        <v>55</v>
      </c>
      <c r="E86" s="181" t="s">
        <v>51</v>
      </c>
      <c r="F86" s="181" t="s">
        <v>52</v>
      </c>
      <c r="G86" s="181" t="s">
        <v>112</v>
      </c>
      <c r="H86" s="181" t="s">
        <v>113</v>
      </c>
      <c r="I86" s="182" t="s">
        <v>114</v>
      </c>
      <c r="J86" s="182" t="s">
        <v>115</v>
      </c>
      <c r="K86" s="181" t="s">
        <v>101</v>
      </c>
      <c r="L86" s="183" t="s">
        <v>116</v>
      </c>
      <c r="M86" s="184"/>
      <c r="N86" s="84" t="s">
        <v>1</v>
      </c>
      <c r="O86" s="85" t="s">
        <v>40</v>
      </c>
      <c r="P86" s="85" t="s">
        <v>117</v>
      </c>
      <c r="Q86" s="85" t="s">
        <v>118</v>
      </c>
      <c r="R86" s="85" t="s">
        <v>119</v>
      </c>
      <c r="S86" s="85" t="s">
        <v>120</v>
      </c>
      <c r="T86" s="85" t="s">
        <v>121</v>
      </c>
      <c r="U86" s="85" t="s">
        <v>122</v>
      </c>
      <c r="V86" s="85" t="s">
        <v>123</v>
      </c>
      <c r="W86" s="85" t="s">
        <v>124</v>
      </c>
      <c r="X86" s="85" t="s">
        <v>125</v>
      </c>
      <c r="Y86" s="86" t="s">
        <v>126</v>
      </c>
    </row>
    <row r="87" s="1" customFormat="1" ht="22.8" customHeight="1">
      <c r="B87" s="34"/>
      <c r="C87" s="91" t="s">
        <v>127</v>
      </c>
      <c r="D87" s="35"/>
      <c r="E87" s="35"/>
      <c r="F87" s="35"/>
      <c r="G87" s="35"/>
      <c r="H87" s="35"/>
      <c r="I87" s="128"/>
      <c r="J87" s="128"/>
      <c r="K87" s="185">
        <f>BK87</f>
        <v>0</v>
      </c>
      <c r="L87" s="35"/>
      <c r="M87" s="39"/>
      <c r="N87" s="87"/>
      <c r="O87" s="88"/>
      <c r="P87" s="88"/>
      <c r="Q87" s="186">
        <f>Q88</f>
        <v>0</v>
      </c>
      <c r="R87" s="186">
        <f>R88</f>
        <v>0</v>
      </c>
      <c r="S87" s="88"/>
      <c r="T87" s="187">
        <f>T88</f>
        <v>0</v>
      </c>
      <c r="U87" s="88"/>
      <c r="V87" s="187">
        <f>V88</f>
        <v>0</v>
      </c>
      <c r="W87" s="88"/>
      <c r="X87" s="187">
        <f>X88</f>
        <v>0</v>
      </c>
      <c r="Y87" s="89"/>
      <c r="AT87" s="13" t="s">
        <v>71</v>
      </c>
      <c r="AU87" s="13" t="s">
        <v>103</v>
      </c>
      <c r="BK87" s="188">
        <f>BK88</f>
        <v>0</v>
      </c>
    </row>
    <row r="88" s="10" customFormat="1" ht="25.92" customHeight="1">
      <c r="B88" s="189"/>
      <c r="C88" s="190"/>
      <c r="D88" s="191" t="s">
        <v>71</v>
      </c>
      <c r="E88" s="192" t="s">
        <v>128</v>
      </c>
      <c r="F88" s="192" t="s">
        <v>129</v>
      </c>
      <c r="G88" s="190"/>
      <c r="H88" s="190"/>
      <c r="I88" s="193"/>
      <c r="J88" s="193"/>
      <c r="K88" s="194">
        <f>BK88</f>
        <v>0</v>
      </c>
      <c r="L88" s="190"/>
      <c r="M88" s="195"/>
      <c r="N88" s="196"/>
      <c r="O88" s="197"/>
      <c r="P88" s="197"/>
      <c r="Q88" s="198">
        <f>Q89+Q125+Q128+Q139+Q154</f>
        <v>0</v>
      </c>
      <c r="R88" s="198">
        <f>R89+R125+R128+R139+R154</f>
        <v>0</v>
      </c>
      <c r="S88" s="197"/>
      <c r="T88" s="199">
        <f>T89+T125+T128+T139+T154</f>
        <v>0</v>
      </c>
      <c r="U88" s="197"/>
      <c r="V88" s="199">
        <f>V89+V125+V128+V139+V154</f>
        <v>0</v>
      </c>
      <c r="W88" s="197"/>
      <c r="X88" s="199">
        <f>X89+X125+X128+X139+X154</f>
        <v>0</v>
      </c>
      <c r="Y88" s="200"/>
      <c r="AR88" s="201" t="s">
        <v>80</v>
      </c>
      <c r="AT88" s="202" t="s">
        <v>71</v>
      </c>
      <c r="AU88" s="202" t="s">
        <v>72</v>
      </c>
      <c r="AY88" s="201" t="s">
        <v>130</v>
      </c>
      <c r="BK88" s="203">
        <f>BK89+BK125+BK128+BK139+BK154</f>
        <v>0</v>
      </c>
    </row>
    <row r="89" s="10" customFormat="1" ht="22.8" customHeight="1">
      <c r="B89" s="189"/>
      <c r="C89" s="190"/>
      <c r="D89" s="191" t="s">
        <v>71</v>
      </c>
      <c r="E89" s="204" t="s">
        <v>80</v>
      </c>
      <c r="F89" s="204" t="s">
        <v>131</v>
      </c>
      <c r="G89" s="190"/>
      <c r="H89" s="190"/>
      <c r="I89" s="193"/>
      <c r="J89" s="193"/>
      <c r="K89" s="205">
        <f>BK89</f>
        <v>0</v>
      </c>
      <c r="L89" s="190"/>
      <c r="M89" s="195"/>
      <c r="N89" s="196"/>
      <c r="O89" s="197"/>
      <c r="P89" s="197"/>
      <c r="Q89" s="198">
        <f>SUM(Q90:Q124)</f>
        <v>0</v>
      </c>
      <c r="R89" s="198">
        <f>SUM(R90:R124)</f>
        <v>0</v>
      </c>
      <c r="S89" s="197"/>
      <c r="T89" s="199">
        <f>SUM(T90:T124)</f>
        <v>0</v>
      </c>
      <c r="U89" s="197"/>
      <c r="V89" s="199">
        <f>SUM(V90:V124)</f>
        <v>0</v>
      </c>
      <c r="W89" s="197"/>
      <c r="X89" s="199">
        <f>SUM(X90:X124)</f>
        <v>0</v>
      </c>
      <c r="Y89" s="200"/>
      <c r="AR89" s="201" t="s">
        <v>80</v>
      </c>
      <c r="AT89" s="202" t="s">
        <v>71</v>
      </c>
      <c r="AU89" s="202" t="s">
        <v>80</v>
      </c>
      <c r="AY89" s="201" t="s">
        <v>130</v>
      </c>
      <c r="BK89" s="203">
        <f>SUM(BK90:BK124)</f>
        <v>0</v>
      </c>
    </row>
    <row r="90" s="1" customFormat="1" ht="22.5" customHeight="1">
      <c r="B90" s="34"/>
      <c r="C90" s="206" t="s">
        <v>80</v>
      </c>
      <c r="D90" s="206" t="s">
        <v>132</v>
      </c>
      <c r="E90" s="207" t="s">
        <v>133</v>
      </c>
      <c r="F90" s="208" t="s">
        <v>134</v>
      </c>
      <c r="G90" s="209" t="s">
        <v>135</v>
      </c>
      <c r="H90" s="210">
        <v>77.700000000000003</v>
      </c>
      <c r="I90" s="211"/>
      <c r="J90" s="211"/>
      <c r="K90" s="212">
        <f>ROUND(P90*H90,2)</f>
        <v>0</v>
      </c>
      <c r="L90" s="208" t="s">
        <v>136</v>
      </c>
      <c r="M90" s="39"/>
      <c r="N90" s="213" t="s">
        <v>1</v>
      </c>
      <c r="O90" s="214" t="s">
        <v>41</v>
      </c>
      <c r="P90" s="215">
        <f>I90+J90</f>
        <v>0</v>
      </c>
      <c r="Q90" s="215">
        <f>ROUND(I90*H90,2)</f>
        <v>0</v>
      </c>
      <c r="R90" s="215">
        <f>ROUND(J90*H90,2)</f>
        <v>0</v>
      </c>
      <c r="S90" s="75"/>
      <c r="T90" s="216">
        <f>S90*H90</f>
        <v>0</v>
      </c>
      <c r="U90" s="216">
        <v>0</v>
      </c>
      <c r="V90" s="216">
        <f>U90*H90</f>
        <v>0</v>
      </c>
      <c r="W90" s="216">
        <v>0</v>
      </c>
      <c r="X90" s="216">
        <f>W90*H90</f>
        <v>0</v>
      </c>
      <c r="Y90" s="217" t="s">
        <v>1</v>
      </c>
      <c r="AR90" s="13" t="s">
        <v>137</v>
      </c>
      <c r="AT90" s="13" t="s">
        <v>132</v>
      </c>
      <c r="AU90" s="13" t="s">
        <v>82</v>
      </c>
      <c r="AY90" s="13" t="s">
        <v>130</v>
      </c>
      <c r="BE90" s="218">
        <f>IF(O90="základní",K90,0)</f>
        <v>0</v>
      </c>
      <c r="BF90" s="218">
        <f>IF(O90="snížená",K90,0)</f>
        <v>0</v>
      </c>
      <c r="BG90" s="218">
        <f>IF(O90="zákl. přenesená",K90,0)</f>
        <v>0</v>
      </c>
      <c r="BH90" s="218">
        <f>IF(O90="sníž. přenesená",K90,0)</f>
        <v>0</v>
      </c>
      <c r="BI90" s="218">
        <f>IF(O90="nulová",K90,0)</f>
        <v>0</v>
      </c>
      <c r="BJ90" s="13" t="s">
        <v>80</v>
      </c>
      <c r="BK90" s="218">
        <f>ROUND(P90*H90,2)</f>
        <v>0</v>
      </c>
      <c r="BL90" s="13" t="s">
        <v>137</v>
      </c>
      <c r="BM90" s="13" t="s">
        <v>138</v>
      </c>
    </row>
    <row r="91" s="11" customFormat="1">
      <c r="B91" s="219"/>
      <c r="C91" s="220"/>
      <c r="D91" s="221" t="s">
        <v>139</v>
      </c>
      <c r="E91" s="222" t="s">
        <v>1</v>
      </c>
      <c r="F91" s="223" t="s">
        <v>140</v>
      </c>
      <c r="G91" s="220"/>
      <c r="H91" s="224">
        <v>77.700000000000003</v>
      </c>
      <c r="I91" s="225"/>
      <c r="J91" s="225"/>
      <c r="K91" s="220"/>
      <c r="L91" s="220"/>
      <c r="M91" s="226"/>
      <c r="N91" s="227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9"/>
      <c r="AT91" s="230" t="s">
        <v>139</v>
      </c>
      <c r="AU91" s="230" t="s">
        <v>82</v>
      </c>
      <c r="AV91" s="11" t="s">
        <v>82</v>
      </c>
      <c r="AW91" s="11" t="s">
        <v>5</v>
      </c>
      <c r="AX91" s="11" t="s">
        <v>80</v>
      </c>
      <c r="AY91" s="230" t="s">
        <v>130</v>
      </c>
    </row>
    <row r="92" s="1" customFormat="1" ht="270" customHeight="1">
      <c r="B92" s="34"/>
      <c r="C92" s="206" t="s">
        <v>82</v>
      </c>
      <c r="D92" s="206" t="s">
        <v>132</v>
      </c>
      <c r="E92" s="207" t="s">
        <v>141</v>
      </c>
      <c r="F92" s="208" t="s">
        <v>142</v>
      </c>
      <c r="G92" s="209" t="s">
        <v>135</v>
      </c>
      <c r="H92" s="210">
        <v>66.599999999999994</v>
      </c>
      <c r="I92" s="211"/>
      <c r="J92" s="211"/>
      <c r="K92" s="212">
        <f>ROUND(P92*H92,2)</f>
        <v>0</v>
      </c>
      <c r="L92" s="208" t="s">
        <v>136</v>
      </c>
      <c r="M92" s="39"/>
      <c r="N92" s="213" t="s">
        <v>1</v>
      </c>
      <c r="O92" s="214" t="s">
        <v>41</v>
      </c>
      <c r="P92" s="215">
        <f>I92+J92</f>
        <v>0</v>
      </c>
      <c r="Q92" s="215">
        <f>ROUND(I92*H92,2)</f>
        <v>0</v>
      </c>
      <c r="R92" s="215">
        <f>ROUND(J92*H92,2)</f>
        <v>0</v>
      </c>
      <c r="S92" s="75"/>
      <c r="T92" s="216">
        <f>S92*H92</f>
        <v>0</v>
      </c>
      <c r="U92" s="216">
        <v>0</v>
      </c>
      <c r="V92" s="216">
        <f>U92*H92</f>
        <v>0</v>
      </c>
      <c r="W92" s="216">
        <v>0</v>
      </c>
      <c r="X92" s="216">
        <f>W92*H92</f>
        <v>0</v>
      </c>
      <c r="Y92" s="217" t="s">
        <v>1</v>
      </c>
      <c r="AR92" s="13" t="s">
        <v>137</v>
      </c>
      <c r="AT92" s="13" t="s">
        <v>132</v>
      </c>
      <c r="AU92" s="13" t="s">
        <v>82</v>
      </c>
      <c r="AY92" s="13" t="s">
        <v>130</v>
      </c>
      <c r="BE92" s="218">
        <f>IF(O92="základní",K92,0)</f>
        <v>0</v>
      </c>
      <c r="BF92" s="218">
        <f>IF(O92="snížená",K92,0)</f>
        <v>0</v>
      </c>
      <c r="BG92" s="218">
        <f>IF(O92="zákl. přenesená",K92,0)</f>
        <v>0</v>
      </c>
      <c r="BH92" s="218">
        <f>IF(O92="sníž. přenesená",K92,0)</f>
        <v>0</v>
      </c>
      <c r="BI92" s="218">
        <f>IF(O92="nulová",K92,0)</f>
        <v>0</v>
      </c>
      <c r="BJ92" s="13" t="s">
        <v>80</v>
      </c>
      <c r="BK92" s="218">
        <f>ROUND(P92*H92,2)</f>
        <v>0</v>
      </c>
      <c r="BL92" s="13" t="s">
        <v>137</v>
      </c>
      <c r="BM92" s="13" t="s">
        <v>143</v>
      </c>
    </row>
    <row r="93" s="11" customFormat="1">
      <c r="B93" s="219"/>
      <c r="C93" s="220"/>
      <c r="D93" s="221" t="s">
        <v>139</v>
      </c>
      <c r="E93" s="222" t="s">
        <v>1</v>
      </c>
      <c r="F93" s="223" t="s">
        <v>144</v>
      </c>
      <c r="G93" s="220"/>
      <c r="H93" s="224">
        <v>60</v>
      </c>
      <c r="I93" s="225"/>
      <c r="J93" s="225"/>
      <c r="K93" s="220"/>
      <c r="L93" s="220"/>
      <c r="M93" s="226"/>
      <c r="N93" s="227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9"/>
      <c r="AT93" s="230" t="s">
        <v>139</v>
      </c>
      <c r="AU93" s="230" t="s">
        <v>82</v>
      </c>
      <c r="AV93" s="11" t="s">
        <v>82</v>
      </c>
      <c r="AW93" s="11" t="s">
        <v>5</v>
      </c>
      <c r="AX93" s="11" t="s">
        <v>72</v>
      </c>
      <c r="AY93" s="230" t="s">
        <v>130</v>
      </c>
    </row>
    <row r="94" s="11" customFormat="1">
      <c r="B94" s="219"/>
      <c r="C94" s="220"/>
      <c r="D94" s="221" t="s">
        <v>139</v>
      </c>
      <c r="E94" s="222" t="s">
        <v>1</v>
      </c>
      <c r="F94" s="223" t="s">
        <v>145</v>
      </c>
      <c r="G94" s="220"/>
      <c r="H94" s="224">
        <v>1.8999999999999999</v>
      </c>
      <c r="I94" s="225"/>
      <c r="J94" s="225"/>
      <c r="K94" s="220"/>
      <c r="L94" s="220"/>
      <c r="M94" s="226"/>
      <c r="N94" s="227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9"/>
      <c r="AT94" s="230" t="s">
        <v>139</v>
      </c>
      <c r="AU94" s="230" t="s">
        <v>82</v>
      </c>
      <c r="AV94" s="11" t="s">
        <v>82</v>
      </c>
      <c r="AW94" s="11" t="s">
        <v>5</v>
      </c>
      <c r="AX94" s="11" t="s">
        <v>72</v>
      </c>
      <c r="AY94" s="230" t="s">
        <v>130</v>
      </c>
    </row>
    <row r="95" s="11" customFormat="1">
      <c r="B95" s="219"/>
      <c r="C95" s="220"/>
      <c r="D95" s="221" t="s">
        <v>139</v>
      </c>
      <c r="E95" s="222" t="s">
        <v>1</v>
      </c>
      <c r="F95" s="223" t="s">
        <v>146</v>
      </c>
      <c r="G95" s="220"/>
      <c r="H95" s="224">
        <v>3.2000000000000002</v>
      </c>
      <c r="I95" s="225"/>
      <c r="J95" s="225"/>
      <c r="K95" s="220"/>
      <c r="L95" s="220"/>
      <c r="M95" s="226"/>
      <c r="N95" s="227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9"/>
      <c r="AT95" s="230" t="s">
        <v>139</v>
      </c>
      <c r="AU95" s="230" t="s">
        <v>82</v>
      </c>
      <c r="AV95" s="11" t="s">
        <v>82</v>
      </c>
      <c r="AW95" s="11" t="s">
        <v>5</v>
      </c>
      <c r="AX95" s="11" t="s">
        <v>72</v>
      </c>
      <c r="AY95" s="230" t="s">
        <v>130</v>
      </c>
    </row>
    <row r="96" s="11" customFormat="1">
      <c r="B96" s="219"/>
      <c r="C96" s="220"/>
      <c r="D96" s="221" t="s">
        <v>139</v>
      </c>
      <c r="E96" s="222" t="s">
        <v>1</v>
      </c>
      <c r="F96" s="223" t="s">
        <v>147</v>
      </c>
      <c r="G96" s="220"/>
      <c r="H96" s="224">
        <v>1.5</v>
      </c>
      <c r="I96" s="225"/>
      <c r="J96" s="225"/>
      <c r="K96" s="220"/>
      <c r="L96" s="220"/>
      <c r="M96" s="226"/>
      <c r="N96" s="227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9"/>
      <c r="AT96" s="230" t="s">
        <v>139</v>
      </c>
      <c r="AU96" s="230" t="s">
        <v>82</v>
      </c>
      <c r="AV96" s="11" t="s">
        <v>82</v>
      </c>
      <c r="AW96" s="11" t="s">
        <v>5</v>
      </c>
      <c r="AX96" s="11" t="s">
        <v>72</v>
      </c>
      <c r="AY96" s="230" t="s">
        <v>130</v>
      </c>
    </row>
    <row r="97" s="1" customFormat="1" ht="180" customHeight="1">
      <c r="B97" s="34"/>
      <c r="C97" s="206" t="s">
        <v>148</v>
      </c>
      <c r="D97" s="206" t="s">
        <v>132</v>
      </c>
      <c r="E97" s="207" t="s">
        <v>149</v>
      </c>
      <c r="F97" s="208" t="s">
        <v>150</v>
      </c>
      <c r="G97" s="209" t="s">
        <v>135</v>
      </c>
      <c r="H97" s="210">
        <v>144.36000000000001</v>
      </c>
      <c r="I97" s="211"/>
      <c r="J97" s="211"/>
      <c r="K97" s="212">
        <f>ROUND(P97*H97,2)</f>
        <v>0</v>
      </c>
      <c r="L97" s="208" t="s">
        <v>136</v>
      </c>
      <c r="M97" s="39"/>
      <c r="N97" s="213" t="s">
        <v>1</v>
      </c>
      <c r="O97" s="214" t="s">
        <v>41</v>
      </c>
      <c r="P97" s="215">
        <f>I97+J97</f>
        <v>0</v>
      </c>
      <c r="Q97" s="215">
        <f>ROUND(I97*H97,2)</f>
        <v>0</v>
      </c>
      <c r="R97" s="215">
        <f>ROUND(J97*H97,2)</f>
        <v>0</v>
      </c>
      <c r="S97" s="75"/>
      <c r="T97" s="216">
        <f>S97*H97</f>
        <v>0</v>
      </c>
      <c r="U97" s="216">
        <v>0</v>
      </c>
      <c r="V97" s="216">
        <f>U97*H97</f>
        <v>0</v>
      </c>
      <c r="W97" s="216">
        <v>0</v>
      </c>
      <c r="X97" s="216">
        <f>W97*H97</f>
        <v>0</v>
      </c>
      <c r="Y97" s="217" t="s">
        <v>1</v>
      </c>
      <c r="AR97" s="13" t="s">
        <v>137</v>
      </c>
      <c r="AT97" s="13" t="s">
        <v>132</v>
      </c>
      <c r="AU97" s="13" t="s">
        <v>82</v>
      </c>
      <c r="AY97" s="13" t="s">
        <v>130</v>
      </c>
      <c r="BE97" s="218">
        <f>IF(O97="základní",K97,0)</f>
        <v>0</v>
      </c>
      <c r="BF97" s="218">
        <f>IF(O97="snížená",K97,0)</f>
        <v>0</v>
      </c>
      <c r="BG97" s="218">
        <f>IF(O97="zákl. přenesená",K97,0)</f>
        <v>0</v>
      </c>
      <c r="BH97" s="218">
        <f>IF(O97="sníž. přenesená",K97,0)</f>
        <v>0</v>
      </c>
      <c r="BI97" s="218">
        <f>IF(O97="nulová",K97,0)</f>
        <v>0</v>
      </c>
      <c r="BJ97" s="13" t="s">
        <v>80</v>
      </c>
      <c r="BK97" s="218">
        <f>ROUND(P97*H97,2)</f>
        <v>0</v>
      </c>
      <c r="BL97" s="13" t="s">
        <v>137</v>
      </c>
      <c r="BM97" s="13" t="s">
        <v>151</v>
      </c>
    </row>
    <row r="98" s="11" customFormat="1">
      <c r="B98" s="219"/>
      <c r="C98" s="220"/>
      <c r="D98" s="221" t="s">
        <v>139</v>
      </c>
      <c r="E98" s="222" t="s">
        <v>1</v>
      </c>
      <c r="F98" s="223" t="s">
        <v>152</v>
      </c>
      <c r="G98" s="220"/>
      <c r="H98" s="224">
        <v>9</v>
      </c>
      <c r="I98" s="225"/>
      <c r="J98" s="225"/>
      <c r="K98" s="220"/>
      <c r="L98" s="220"/>
      <c r="M98" s="226"/>
      <c r="N98" s="227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9"/>
      <c r="AT98" s="230" t="s">
        <v>139</v>
      </c>
      <c r="AU98" s="230" t="s">
        <v>82</v>
      </c>
      <c r="AV98" s="11" t="s">
        <v>82</v>
      </c>
      <c r="AW98" s="11" t="s">
        <v>5</v>
      </c>
      <c r="AX98" s="11" t="s">
        <v>72</v>
      </c>
      <c r="AY98" s="230" t="s">
        <v>130</v>
      </c>
    </row>
    <row r="99" s="11" customFormat="1">
      <c r="B99" s="219"/>
      <c r="C99" s="220"/>
      <c r="D99" s="221" t="s">
        <v>139</v>
      </c>
      <c r="E99" s="222" t="s">
        <v>1</v>
      </c>
      <c r="F99" s="223" t="s">
        <v>153</v>
      </c>
      <c r="G99" s="220"/>
      <c r="H99" s="224">
        <v>4</v>
      </c>
      <c r="I99" s="225"/>
      <c r="J99" s="225"/>
      <c r="K99" s="220"/>
      <c r="L99" s="220"/>
      <c r="M99" s="226"/>
      <c r="N99" s="227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9"/>
      <c r="AT99" s="230" t="s">
        <v>139</v>
      </c>
      <c r="AU99" s="230" t="s">
        <v>82</v>
      </c>
      <c r="AV99" s="11" t="s">
        <v>82</v>
      </c>
      <c r="AW99" s="11" t="s">
        <v>5</v>
      </c>
      <c r="AX99" s="11" t="s">
        <v>72</v>
      </c>
      <c r="AY99" s="230" t="s">
        <v>130</v>
      </c>
    </row>
    <row r="100" s="11" customFormat="1">
      <c r="B100" s="219"/>
      <c r="C100" s="220"/>
      <c r="D100" s="221" t="s">
        <v>139</v>
      </c>
      <c r="E100" s="222" t="s">
        <v>1</v>
      </c>
      <c r="F100" s="223" t="s">
        <v>154</v>
      </c>
      <c r="G100" s="220"/>
      <c r="H100" s="224">
        <v>10</v>
      </c>
      <c r="I100" s="225"/>
      <c r="J100" s="225"/>
      <c r="K100" s="220"/>
      <c r="L100" s="220"/>
      <c r="M100" s="226"/>
      <c r="N100" s="227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9"/>
      <c r="AT100" s="230" t="s">
        <v>139</v>
      </c>
      <c r="AU100" s="230" t="s">
        <v>82</v>
      </c>
      <c r="AV100" s="11" t="s">
        <v>82</v>
      </c>
      <c r="AW100" s="11" t="s">
        <v>5</v>
      </c>
      <c r="AX100" s="11" t="s">
        <v>72</v>
      </c>
      <c r="AY100" s="230" t="s">
        <v>130</v>
      </c>
    </row>
    <row r="101" s="11" customFormat="1">
      <c r="B101" s="219"/>
      <c r="C101" s="220"/>
      <c r="D101" s="221" t="s">
        <v>139</v>
      </c>
      <c r="E101" s="222" t="s">
        <v>1</v>
      </c>
      <c r="F101" s="223" t="s">
        <v>155</v>
      </c>
      <c r="G101" s="220"/>
      <c r="H101" s="224">
        <v>4</v>
      </c>
      <c r="I101" s="225"/>
      <c r="J101" s="225"/>
      <c r="K101" s="220"/>
      <c r="L101" s="220"/>
      <c r="M101" s="226"/>
      <c r="N101" s="227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9"/>
      <c r="AT101" s="230" t="s">
        <v>139</v>
      </c>
      <c r="AU101" s="230" t="s">
        <v>82</v>
      </c>
      <c r="AV101" s="11" t="s">
        <v>82</v>
      </c>
      <c r="AW101" s="11" t="s">
        <v>5</v>
      </c>
      <c r="AX101" s="11" t="s">
        <v>72</v>
      </c>
      <c r="AY101" s="230" t="s">
        <v>130</v>
      </c>
    </row>
    <row r="102" s="11" customFormat="1">
      <c r="B102" s="219"/>
      <c r="C102" s="220"/>
      <c r="D102" s="221" t="s">
        <v>139</v>
      </c>
      <c r="E102" s="222" t="s">
        <v>1</v>
      </c>
      <c r="F102" s="223" t="s">
        <v>156</v>
      </c>
      <c r="G102" s="220"/>
      <c r="H102" s="224">
        <v>12</v>
      </c>
      <c r="I102" s="225"/>
      <c r="J102" s="225"/>
      <c r="K102" s="220"/>
      <c r="L102" s="220"/>
      <c r="M102" s="226"/>
      <c r="N102" s="227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9"/>
      <c r="AT102" s="230" t="s">
        <v>139</v>
      </c>
      <c r="AU102" s="230" t="s">
        <v>82</v>
      </c>
      <c r="AV102" s="11" t="s">
        <v>82</v>
      </c>
      <c r="AW102" s="11" t="s">
        <v>5</v>
      </c>
      <c r="AX102" s="11" t="s">
        <v>72</v>
      </c>
      <c r="AY102" s="230" t="s">
        <v>130</v>
      </c>
    </row>
    <row r="103" s="11" customFormat="1">
      <c r="B103" s="219"/>
      <c r="C103" s="220"/>
      <c r="D103" s="221" t="s">
        <v>139</v>
      </c>
      <c r="E103" s="222" t="s">
        <v>1</v>
      </c>
      <c r="F103" s="223" t="s">
        <v>157</v>
      </c>
      <c r="G103" s="220"/>
      <c r="H103" s="224">
        <v>13.199999999999999</v>
      </c>
      <c r="I103" s="225"/>
      <c r="J103" s="225"/>
      <c r="K103" s="220"/>
      <c r="L103" s="220"/>
      <c r="M103" s="226"/>
      <c r="N103" s="227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9"/>
      <c r="AT103" s="230" t="s">
        <v>139</v>
      </c>
      <c r="AU103" s="230" t="s">
        <v>82</v>
      </c>
      <c r="AV103" s="11" t="s">
        <v>82</v>
      </c>
      <c r="AW103" s="11" t="s">
        <v>5</v>
      </c>
      <c r="AX103" s="11" t="s">
        <v>72</v>
      </c>
      <c r="AY103" s="230" t="s">
        <v>130</v>
      </c>
    </row>
    <row r="104" s="11" customFormat="1">
      <c r="B104" s="219"/>
      <c r="C104" s="220"/>
      <c r="D104" s="221" t="s">
        <v>139</v>
      </c>
      <c r="E104" s="222" t="s">
        <v>1</v>
      </c>
      <c r="F104" s="223" t="s">
        <v>158</v>
      </c>
      <c r="G104" s="220"/>
      <c r="H104" s="224">
        <v>5.2000000000000002</v>
      </c>
      <c r="I104" s="225"/>
      <c r="J104" s="225"/>
      <c r="K104" s="220"/>
      <c r="L104" s="220"/>
      <c r="M104" s="226"/>
      <c r="N104" s="227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9"/>
      <c r="AT104" s="230" t="s">
        <v>139</v>
      </c>
      <c r="AU104" s="230" t="s">
        <v>82</v>
      </c>
      <c r="AV104" s="11" t="s">
        <v>82</v>
      </c>
      <c r="AW104" s="11" t="s">
        <v>5</v>
      </c>
      <c r="AX104" s="11" t="s">
        <v>72</v>
      </c>
      <c r="AY104" s="230" t="s">
        <v>130</v>
      </c>
    </row>
    <row r="105" s="11" customFormat="1">
      <c r="B105" s="219"/>
      <c r="C105" s="220"/>
      <c r="D105" s="221" t="s">
        <v>139</v>
      </c>
      <c r="E105" s="222" t="s">
        <v>1</v>
      </c>
      <c r="F105" s="223" t="s">
        <v>159</v>
      </c>
      <c r="G105" s="220"/>
      <c r="H105" s="224">
        <v>2.3999999999999999</v>
      </c>
      <c r="I105" s="225"/>
      <c r="J105" s="225"/>
      <c r="K105" s="220"/>
      <c r="L105" s="220"/>
      <c r="M105" s="226"/>
      <c r="N105" s="227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9"/>
      <c r="AT105" s="230" t="s">
        <v>139</v>
      </c>
      <c r="AU105" s="230" t="s">
        <v>82</v>
      </c>
      <c r="AV105" s="11" t="s">
        <v>82</v>
      </c>
      <c r="AW105" s="11" t="s">
        <v>5</v>
      </c>
      <c r="AX105" s="11" t="s">
        <v>72</v>
      </c>
      <c r="AY105" s="230" t="s">
        <v>130</v>
      </c>
    </row>
    <row r="106" s="11" customFormat="1">
      <c r="B106" s="219"/>
      <c r="C106" s="220"/>
      <c r="D106" s="221" t="s">
        <v>139</v>
      </c>
      <c r="E106" s="222" t="s">
        <v>1</v>
      </c>
      <c r="F106" s="223" t="s">
        <v>160</v>
      </c>
      <c r="G106" s="220"/>
      <c r="H106" s="224">
        <v>0</v>
      </c>
      <c r="I106" s="225"/>
      <c r="J106" s="225"/>
      <c r="K106" s="220"/>
      <c r="L106" s="220"/>
      <c r="M106" s="226"/>
      <c r="N106" s="227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9"/>
      <c r="AT106" s="230" t="s">
        <v>139</v>
      </c>
      <c r="AU106" s="230" t="s">
        <v>82</v>
      </c>
      <c r="AV106" s="11" t="s">
        <v>82</v>
      </c>
      <c r="AW106" s="11" t="s">
        <v>5</v>
      </c>
      <c r="AX106" s="11" t="s">
        <v>72</v>
      </c>
      <c r="AY106" s="230" t="s">
        <v>130</v>
      </c>
    </row>
    <row r="107" s="11" customFormat="1">
      <c r="B107" s="219"/>
      <c r="C107" s="220"/>
      <c r="D107" s="221" t="s">
        <v>139</v>
      </c>
      <c r="E107" s="222" t="s">
        <v>1</v>
      </c>
      <c r="F107" s="223" t="s">
        <v>161</v>
      </c>
      <c r="G107" s="220"/>
      <c r="H107" s="224">
        <v>3.2000000000000002</v>
      </c>
      <c r="I107" s="225"/>
      <c r="J107" s="225"/>
      <c r="K107" s="220"/>
      <c r="L107" s="220"/>
      <c r="M107" s="226"/>
      <c r="N107" s="227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9"/>
      <c r="AT107" s="230" t="s">
        <v>139</v>
      </c>
      <c r="AU107" s="230" t="s">
        <v>82</v>
      </c>
      <c r="AV107" s="11" t="s">
        <v>82</v>
      </c>
      <c r="AW107" s="11" t="s">
        <v>5</v>
      </c>
      <c r="AX107" s="11" t="s">
        <v>72</v>
      </c>
      <c r="AY107" s="230" t="s">
        <v>130</v>
      </c>
    </row>
    <row r="108" s="11" customFormat="1">
      <c r="B108" s="219"/>
      <c r="C108" s="220"/>
      <c r="D108" s="221" t="s">
        <v>139</v>
      </c>
      <c r="E108" s="222" t="s">
        <v>1</v>
      </c>
      <c r="F108" s="223" t="s">
        <v>162</v>
      </c>
      <c r="G108" s="220"/>
      <c r="H108" s="224">
        <v>11.4</v>
      </c>
      <c r="I108" s="225"/>
      <c r="J108" s="225"/>
      <c r="K108" s="220"/>
      <c r="L108" s="220"/>
      <c r="M108" s="226"/>
      <c r="N108" s="227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9"/>
      <c r="AT108" s="230" t="s">
        <v>139</v>
      </c>
      <c r="AU108" s="230" t="s">
        <v>82</v>
      </c>
      <c r="AV108" s="11" t="s">
        <v>82</v>
      </c>
      <c r="AW108" s="11" t="s">
        <v>5</v>
      </c>
      <c r="AX108" s="11" t="s">
        <v>72</v>
      </c>
      <c r="AY108" s="230" t="s">
        <v>130</v>
      </c>
    </row>
    <row r="109" s="11" customFormat="1">
      <c r="B109" s="219"/>
      <c r="C109" s="220"/>
      <c r="D109" s="221" t="s">
        <v>139</v>
      </c>
      <c r="E109" s="222" t="s">
        <v>1</v>
      </c>
      <c r="F109" s="223" t="s">
        <v>163</v>
      </c>
      <c r="G109" s="220"/>
      <c r="H109" s="224">
        <v>14</v>
      </c>
      <c r="I109" s="225"/>
      <c r="J109" s="225"/>
      <c r="K109" s="220"/>
      <c r="L109" s="220"/>
      <c r="M109" s="226"/>
      <c r="N109" s="227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9"/>
      <c r="AT109" s="230" t="s">
        <v>139</v>
      </c>
      <c r="AU109" s="230" t="s">
        <v>82</v>
      </c>
      <c r="AV109" s="11" t="s">
        <v>82</v>
      </c>
      <c r="AW109" s="11" t="s">
        <v>5</v>
      </c>
      <c r="AX109" s="11" t="s">
        <v>72</v>
      </c>
      <c r="AY109" s="230" t="s">
        <v>130</v>
      </c>
    </row>
    <row r="110" s="11" customFormat="1">
      <c r="B110" s="219"/>
      <c r="C110" s="220"/>
      <c r="D110" s="221" t="s">
        <v>139</v>
      </c>
      <c r="E110" s="222" t="s">
        <v>1</v>
      </c>
      <c r="F110" s="223" t="s">
        <v>164</v>
      </c>
      <c r="G110" s="220"/>
      <c r="H110" s="224">
        <v>10.26</v>
      </c>
      <c r="I110" s="225"/>
      <c r="J110" s="225"/>
      <c r="K110" s="220"/>
      <c r="L110" s="220"/>
      <c r="M110" s="226"/>
      <c r="N110" s="227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9"/>
      <c r="AT110" s="230" t="s">
        <v>139</v>
      </c>
      <c r="AU110" s="230" t="s">
        <v>82</v>
      </c>
      <c r="AV110" s="11" t="s">
        <v>82</v>
      </c>
      <c r="AW110" s="11" t="s">
        <v>5</v>
      </c>
      <c r="AX110" s="11" t="s">
        <v>72</v>
      </c>
      <c r="AY110" s="230" t="s">
        <v>130</v>
      </c>
    </row>
    <row r="111" s="11" customFormat="1">
      <c r="B111" s="219"/>
      <c r="C111" s="220"/>
      <c r="D111" s="221" t="s">
        <v>139</v>
      </c>
      <c r="E111" s="222" t="s">
        <v>1</v>
      </c>
      <c r="F111" s="223" t="s">
        <v>165</v>
      </c>
      <c r="G111" s="220"/>
      <c r="H111" s="224">
        <v>11.9</v>
      </c>
      <c r="I111" s="225"/>
      <c r="J111" s="225"/>
      <c r="K111" s="220"/>
      <c r="L111" s="220"/>
      <c r="M111" s="226"/>
      <c r="N111" s="227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9"/>
      <c r="AT111" s="230" t="s">
        <v>139</v>
      </c>
      <c r="AU111" s="230" t="s">
        <v>82</v>
      </c>
      <c r="AV111" s="11" t="s">
        <v>82</v>
      </c>
      <c r="AW111" s="11" t="s">
        <v>5</v>
      </c>
      <c r="AX111" s="11" t="s">
        <v>72</v>
      </c>
      <c r="AY111" s="230" t="s">
        <v>130</v>
      </c>
    </row>
    <row r="112" s="11" customFormat="1">
      <c r="B112" s="219"/>
      <c r="C112" s="220"/>
      <c r="D112" s="221" t="s">
        <v>139</v>
      </c>
      <c r="E112" s="222" t="s">
        <v>1</v>
      </c>
      <c r="F112" s="223" t="s">
        <v>166</v>
      </c>
      <c r="G112" s="220"/>
      <c r="H112" s="224">
        <v>1.8</v>
      </c>
      <c r="I112" s="225"/>
      <c r="J112" s="225"/>
      <c r="K112" s="220"/>
      <c r="L112" s="220"/>
      <c r="M112" s="226"/>
      <c r="N112" s="227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9"/>
      <c r="AT112" s="230" t="s">
        <v>139</v>
      </c>
      <c r="AU112" s="230" t="s">
        <v>82</v>
      </c>
      <c r="AV112" s="11" t="s">
        <v>82</v>
      </c>
      <c r="AW112" s="11" t="s">
        <v>5</v>
      </c>
      <c r="AX112" s="11" t="s">
        <v>72</v>
      </c>
      <c r="AY112" s="230" t="s">
        <v>130</v>
      </c>
    </row>
    <row r="113" s="11" customFormat="1">
      <c r="B113" s="219"/>
      <c r="C113" s="220"/>
      <c r="D113" s="221" t="s">
        <v>139</v>
      </c>
      <c r="E113" s="222" t="s">
        <v>1</v>
      </c>
      <c r="F113" s="223" t="s">
        <v>167</v>
      </c>
      <c r="G113" s="220"/>
      <c r="H113" s="224">
        <v>9</v>
      </c>
      <c r="I113" s="225"/>
      <c r="J113" s="225"/>
      <c r="K113" s="220"/>
      <c r="L113" s="220"/>
      <c r="M113" s="226"/>
      <c r="N113" s="227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9"/>
      <c r="AT113" s="230" t="s">
        <v>139</v>
      </c>
      <c r="AU113" s="230" t="s">
        <v>82</v>
      </c>
      <c r="AV113" s="11" t="s">
        <v>82</v>
      </c>
      <c r="AW113" s="11" t="s">
        <v>5</v>
      </c>
      <c r="AX113" s="11" t="s">
        <v>72</v>
      </c>
      <c r="AY113" s="230" t="s">
        <v>130</v>
      </c>
    </row>
    <row r="114" s="11" customFormat="1">
      <c r="B114" s="219"/>
      <c r="C114" s="220"/>
      <c r="D114" s="221" t="s">
        <v>139</v>
      </c>
      <c r="E114" s="222" t="s">
        <v>1</v>
      </c>
      <c r="F114" s="223" t="s">
        <v>168</v>
      </c>
      <c r="G114" s="220"/>
      <c r="H114" s="224">
        <v>4.7999999999999998</v>
      </c>
      <c r="I114" s="225"/>
      <c r="J114" s="225"/>
      <c r="K114" s="220"/>
      <c r="L114" s="220"/>
      <c r="M114" s="226"/>
      <c r="N114" s="227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9"/>
      <c r="AT114" s="230" t="s">
        <v>139</v>
      </c>
      <c r="AU114" s="230" t="s">
        <v>82</v>
      </c>
      <c r="AV114" s="11" t="s">
        <v>82</v>
      </c>
      <c r="AW114" s="11" t="s">
        <v>5</v>
      </c>
      <c r="AX114" s="11" t="s">
        <v>72</v>
      </c>
      <c r="AY114" s="230" t="s">
        <v>130</v>
      </c>
    </row>
    <row r="115" s="11" customFormat="1">
      <c r="B115" s="219"/>
      <c r="C115" s="220"/>
      <c r="D115" s="221" t="s">
        <v>139</v>
      </c>
      <c r="E115" s="222" t="s">
        <v>1</v>
      </c>
      <c r="F115" s="223" t="s">
        <v>169</v>
      </c>
      <c r="G115" s="220"/>
      <c r="H115" s="224">
        <v>7.5</v>
      </c>
      <c r="I115" s="225"/>
      <c r="J115" s="225"/>
      <c r="K115" s="220"/>
      <c r="L115" s="220"/>
      <c r="M115" s="226"/>
      <c r="N115" s="227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9"/>
      <c r="AT115" s="230" t="s">
        <v>139</v>
      </c>
      <c r="AU115" s="230" t="s">
        <v>82</v>
      </c>
      <c r="AV115" s="11" t="s">
        <v>82</v>
      </c>
      <c r="AW115" s="11" t="s">
        <v>5</v>
      </c>
      <c r="AX115" s="11" t="s">
        <v>72</v>
      </c>
      <c r="AY115" s="230" t="s">
        <v>130</v>
      </c>
    </row>
    <row r="116" s="11" customFormat="1">
      <c r="B116" s="219"/>
      <c r="C116" s="220"/>
      <c r="D116" s="221" t="s">
        <v>139</v>
      </c>
      <c r="E116" s="222" t="s">
        <v>1</v>
      </c>
      <c r="F116" s="223" t="s">
        <v>170</v>
      </c>
      <c r="G116" s="220"/>
      <c r="H116" s="224">
        <v>6.5</v>
      </c>
      <c r="I116" s="225"/>
      <c r="J116" s="225"/>
      <c r="K116" s="220"/>
      <c r="L116" s="220"/>
      <c r="M116" s="226"/>
      <c r="N116" s="227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9"/>
      <c r="AT116" s="230" t="s">
        <v>139</v>
      </c>
      <c r="AU116" s="230" t="s">
        <v>82</v>
      </c>
      <c r="AV116" s="11" t="s">
        <v>82</v>
      </c>
      <c r="AW116" s="11" t="s">
        <v>5</v>
      </c>
      <c r="AX116" s="11" t="s">
        <v>72</v>
      </c>
      <c r="AY116" s="230" t="s">
        <v>130</v>
      </c>
    </row>
    <row r="117" s="11" customFormat="1">
      <c r="B117" s="219"/>
      <c r="C117" s="220"/>
      <c r="D117" s="221" t="s">
        <v>139</v>
      </c>
      <c r="E117" s="222" t="s">
        <v>1</v>
      </c>
      <c r="F117" s="223" t="s">
        <v>171</v>
      </c>
      <c r="G117" s="220"/>
      <c r="H117" s="224">
        <v>4.2000000000000002</v>
      </c>
      <c r="I117" s="225"/>
      <c r="J117" s="225"/>
      <c r="K117" s="220"/>
      <c r="L117" s="220"/>
      <c r="M117" s="226"/>
      <c r="N117" s="227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9"/>
      <c r="AT117" s="230" t="s">
        <v>139</v>
      </c>
      <c r="AU117" s="230" t="s">
        <v>82</v>
      </c>
      <c r="AV117" s="11" t="s">
        <v>82</v>
      </c>
      <c r="AW117" s="11" t="s">
        <v>5</v>
      </c>
      <c r="AX117" s="11" t="s">
        <v>72</v>
      </c>
      <c r="AY117" s="230" t="s">
        <v>130</v>
      </c>
    </row>
    <row r="118" s="11" customFormat="1">
      <c r="B118" s="219"/>
      <c r="C118" s="220"/>
      <c r="D118" s="221" t="s">
        <v>139</v>
      </c>
      <c r="E118" s="222" t="s">
        <v>1</v>
      </c>
      <c r="F118" s="223" t="s">
        <v>172</v>
      </c>
      <c r="G118" s="220"/>
      <c r="H118" s="224">
        <v>0</v>
      </c>
      <c r="I118" s="225"/>
      <c r="J118" s="225"/>
      <c r="K118" s="220"/>
      <c r="L118" s="220"/>
      <c r="M118" s="226"/>
      <c r="N118" s="227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9"/>
      <c r="AT118" s="230" t="s">
        <v>139</v>
      </c>
      <c r="AU118" s="230" t="s">
        <v>82</v>
      </c>
      <c r="AV118" s="11" t="s">
        <v>82</v>
      </c>
      <c r="AW118" s="11" t="s">
        <v>5</v>
      </c>
      <c r="AX118" s="11" t="s">
        <v>72</v>
      </c>
      <c r="AY118" s="230" t="s">
        <v>130</v>
      </c>
    </row>
    <row r="119" s="1" customFormat="1" ht="16.5" customHeight="1">
      <c r="B119" s="34"/>
      <c r="C119" s="206" t="s">
        <v>137</v>
      </c>
      <c r="D119" s="206" t="s">
        <v>132</v>
      </c>
      <c r="E119" s="207" t="s">
        <v>173</v>
      </c>
      <c r="F119" s="208" t="s">
        <v>174</v>
      </c>
      <c r="G119" s="209" t="s">
        <v>175</v>
      </c>
      <c r="H119" s="210">
        <v>466.19999999999999</v>
      </c>
      <c r="I119" s="211"/>
      <c r="J119" s="211"/>
      <c r="K119" s="212">
        <f>ROUND(P119*H119,2)</f>
        <v>0</v>
      </c>
      <c r="L119" s="208" t="s">
        <v>136</v>
      </c>
      <c r="M119" s="39"/>
      <c r="N119" s="213" t="s">
        <v>1</v>
      </c>
      <c r="O119" s="214" t="s">
        <v>41</v>
      </c>
      <c r="P119" s="215">
        <f>I119+J119</f>
        <v>0</v>
      </c>
      <c r="Q119" s="215">
        <f>ROUND(I119*H119,2)</f>
        <v>0</v>
      </c>
      <c r="R119" s="215">
        <f>ROUND(J119*H119,2)</f>
        <v>0</v>
      </c>
      <c r="S119" s="75"/>
      <c r="T119" s="216">
        <f>S119*H119</f>
        <v>0</v>
      </c>
      <c r="U119" s="216">
        <v>0</v>
      </c>
      <c r="V119" s="216">
        <f>U119*H119</f>
        <v>0</v>
      </c>
      <c r="W119" s="216">
        <v>0</v>
      </c>
      <c r="X119" s="216">
        <f>W119*H119</f>
        <v>0</v>
      </c>
      <c r="Y119" s="217" t="s">
        <v>1</v>
      </c>
      <c r="AR119" s="13" t="s">
        <v>137</v>
      </c>
      <c r="AT119" s="13" t="s">
        <v>132</v>
      </c>
      <c r="AU119" s="13" t="s">
        <v>82</v>
      </c>
      <c r="AY119" s="13" t="s">
        <v>130</v>
      </c>
      <c r="BE119" s="218">
        <f>IF(O119="základní",K119,0)</f>
        <v>0</v>
      </c>
      <c r="BF119" s="218">
        <f>IF(O119="snížená",K119,0)</f>
        <v>0</v>
      </c>
      <c r="BG119" s="218">
        <f>IF(O119="zákl. přenesená",K119,0)</f>
        <v>0</v>
      </c>
      <c r="BH119" s="218">
        <f>IF(O119="sníž. přenesená",K119,0)</f>
        <v>0</v>
      </c>
      <c r="BI119" s="218">
        <f>IF(O119="nulová",K119,0)</f>
        <v>0</v>
      </c>
      <c r="BJ119" s="13" t="s">
        <v>80</v>
      </c>
      <c r="BK119" s="218">
        <f>ROUND(P119*H119,2)</f>
        <v>0</v>
      </c>
      <c r="BL119" s="13" t="s">
        <v>137</v>
      </c>
      <c r="BM119" s="13" t="s">
        <v>176</v>
      </c>
    </row>
    <row r="120" s="11" customFormat="1">
      <c r="B120" s="219"/>
      <c r="C120" s="220"/>
      <c r="D120" s="221" t="s">
        <v>139</v>
      </c>
      <c r="E120" s="222" t="s">
        <v>1</v>
      </c>
      <c r="F120" s="223" t="s">
        <v>177</v>
      </c>
      <c r="G120" s="220"/>
      <c r="H120" s="224">
        <v>466.19999999999999</v>
      </c>
      <c r="I120" s="225"/>
      <c r="J120" s="225"/>
      <c r="K120" s="220"/>
      <c r="L120" s="220"/>
      <c r="M120" s="226"/>
      <c r="N120" s="227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9"/>
      <c r="AT120" s="230" t="s">
        <v>139</v>
      </c>
      <c r="AU120" s="230" t="s">
        <v>82</v>
      </c>
      <c r="AV120" s="11" t="s">
        <v>82</v>
      </c>
      <c r="AW120" s="11" t="s">
        <v>5</v>
      </c>
      <c r="AX120" s="11" t="s">
        <v>80</v>
      </c>
      <c r="AY120" s="230" t="s">
        <v>130</v>
      </c>
    </row>
    <row r="121" s="1" customFormat="1" ht="33.75" customHeight="1">
      <c r="B121" s="34"/>
      <c r="C121" s="206" t="s">
        <v>178</v>
      </c>
      <c r="D121" s="206" t="s">
        <v>132</v>
      </c>
      <c r="E121" s="207" t="s">
        <v>179</v>
      </c>
      <c r="F121" s="208" t="s">
        <v>180</v>
      </c>
      <c r="G121" s="209" t="s">
        <v>175</v>
      </c>
      <c r="H121" s="210">
        <v>180</v>
      </c>
      <c r="I121" s="211"/>
      <c r="J121" s="211"/>
      <c r="K121" s="212">
        <f>ROUND(P121*H121,2)</f>
        <v>0</v>
      </c>
      <c r="L121" s="208" t="s">
        <v>136</v>
      </c>
      <c r="M121" s="39"/>
      <c r="N121" s="213" t="s">
        <v>1</v>
      </c>
      <c r="O121" s="214" t="s">
        <v>41</v>
      </c>
      <c r="P121" s="215">
        <f>I121+J121</f>
        <v>0</v>
      </c>
      <c r="Q121" s="215">
        <f>ROUND(I121*H121,2)</f>
        <v>0</v>
      </c>
      <c r="R121" s="215">
        <f>ROUND(J121*H121,2)</f>
        <v>0</v>
      </c>
      <c r="S121" s="75"/>
      <c r="T121" s="216">
        <f>S121*H121</f>
        <v>0</v>
      </c>
      <c r="U121" s="216">
        <v>0</v>
      </c>
      <c r="V121" s="216">
        <f>U121*H121</f>
        <v>0</v>
      </c>
      <c r="W121" s="216">
        <v>0</v>
      </c>
      <c r="X121" s="216">
        <f>W121*H121</f>
        <v>0</v>
      </c>
      <c r="Y121" s="217" t="s">
        <v>1</v>
      </c>
      <c r="AR121" s="13" t="s">
        <v>137</v>
      </c>
      <c r="AT121" s="13" t="s">
        <v>132</v>
      </c>
      <c r="AU121" s="13" t="s">
        <v>82</v>
      </c>
      <c r="AY121" s="13" t="s">
        <v>130</v>
      </c>
      <c r="BE121" s="218">
        <f>IF(O121="základní",K121,0)</f>
        <v>0</v>
      </c>
      <c r="BF121" s="218">
        <f>IF(O121="snížená",K121,0)</f>
        <v>0</v>
      </c>
      <c r="BG121" s="218">
        <f>IF(O121="zákl. přenesená",K121,0)</f>
        <v>0</v>
      </c>
      <c r="BH121" s="218">
        <f>IF(O121="sníž. přenesená",K121,0)</f>
        <v>0</v>
      </c>
      <c r="BI121" s="218">
        <f>IF(O121="nulová",K121,0)</f>
        <v>0</v>
      </c>
      <c r="BJ121" s="13" t="s">
        <v>80</v>
      </c>
      <c r="BK121" s="218">
        <f>ROUND(P121*H121,2)</f>
        <v>0</v>
      </c>
      <c r="BL121" s="13" t="s">
        <v>137</v>
      </c>
      <c r="BM121" s="13" t="s">
        <v>181</v>
      </c>
    </row>
    <row r="122" s="11" customFormat="1">
      <c r="B122" s="219"/>
      <c r="C122" s="220"/>
      <c r="D122" s="221" t="s">
        <v>139</v>
      </c>
      <c r="E122" s="222" t="s">
        <v>1</v>
      </c>
      <c r="F122" s="223" t="s">
        <v>182</v>
      </c>
      <c r="G122" s="220"/>
      <c r="H122" s="224">
        <v>180</v>
      </c>
      <c r="I122" s="225"/>
      <c r="J122" s="225"/>
      <c r="K122" s="220"/>
      <c r="L122" s="220"/>
      <c r="M122" s="226"/>
      <c r="N122" s="227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9"/>
      <c r="AT122" s="230" t="s">
        <v>139</v>
      </c>
      <c r="AU122" s="230" t="s">
        <v>82</v>
      </c>
      <c r="AV122" s="11" t="s">
        <v>82</v>
      </c>
      <c r="AW122" s="11" t="s">
        <v>5</v>
      </c>
      <c r="AX122" s="11" t="s">
        <v>80</v>
      </c>
      <c r="AY122" s="230" t="s">
        <v>130</v>
      </c>
    </row>
    <row r="123" s="1" customFormat="1" ht="22.5" customHeight="1">
      <c r="B123" s="34"/>
      <c r="C123" s="206" t="s">
        <v>183</v>
      </c>
      <c r="D123" s="206" t="s">
        <v>132</v>
      </c>
      <c r="E123" s="207" t="s">
        <v>184</v>
      </c>
      <c r="F123" s="208" t="s">
        <v>185</v>
      </c>
      <c r="G123" s="209" t="s">
        <v>175</v>
      </c>
      <c r="H123" s="210">
        <v>180</v>
      </c>
      <c r="I123" s="211"/>
      <c r="J123" s="211"/>
      <c r="K123" s="212">
        <f>ROUND(P123*H123,2)</f>
        <v>0</v>
      </c>
      <c r="L123" s="208" t="s">
        <v>136</v>
      </c>
      <c r="M123" s="39"/>
      <c r="N123" s="213" t="s">
        <v>1</v>
      </c>
      <c r="O123" s="214" t="s">
        <v>41</v>
      </c>
      <c r="P123" s="215">
        <f>I123+J123</f>
        <v>0</v>
      </c>
      <c r="Q123" s="215">
        <f>ROUND(I123*H123,2)</f>
        <v>0</v>
      </c>
      <c r="R123" s="215">
        <f>ROUND(J123*H123,2)</f>
        <v>0</v>
      </c>
      <c r="S123" s="75"/>
      <c r="T123" s="216">
        <f>S123*H123</f>
        <v>0</v>
      </c>
      <c r="U123" s="216">
        <v>0</v>
      </c>
      <c r="V123" s="216">
        <f>U123*H123</f>
        <v>0</v>
      </c>
      <c r="W123" s="216">
        <v>0</v>
      </c>
      <c r="X123" s="216">
        <f>W123*H123</f>
        <v>0</v>
      </c>
      <c r="Y123" s="217" t="s">
        <v>1</v>
      </c>
      <c r="AR123" s="13" t="s">
        <v>137</v>
      </c>
      <c r="AT123" s="13" t="s">
        <v>132</v>
      </c>
      <c r="AU123" s="13" t="s">
        <v>82</v>
      </c>
      <c r="AY123" s="13" t="s">
        <v>130</v>
      </c>
      <c r="BE123" s="218">
        <f>IF(O123="základní",K123,0)</f>
        <v>0</v>
      </c>
      <c r="BF123" s="218">
        <f>IF(O123="snížená",K123,0)</f>
        <v>0</v>
      </c>
      <c r="BG123" s="218">
        <f>IF(O123="zákl. přenesená",K123,0)</f>
        <v>0</v>
      </c>
      <c r="BH123" s="218">
        <f>IF(O123="sníž. přenesená",K123,0)</f>
        <v>0</v>
      </c>
      <c r="BI123" s="218">
        <f>IF(O123="nulová",K123,0)</f>
        <v>0</v>
      </c>
      <c r="BJ123" s="13" t="s">
        <v>80</v>
      </c>
      <c r="BK123" s="218">
        <f>ROUND(P123*H123,2)</f>
        <v>0</v>
      </c>
      <c r="BL123" s="13" t="s">
        <v>137</v>
      </c>
      <c r="BM123" s="13" t="s">
        <v>186</v>
      </c>
    </row>
    <row r="124" s="11" customFormat="1">
      <c r="B124" s="219"/>
      <c r="C124" s="220"/>
      <c r="D124" s="221" t="s">
        <v>139</v>
      </c>
      <c r="E124" s="222" t="s">
        <v>1</v>
      </c>
      <c r="F124" s="223" t="s">
        <v>182</v>
      </c>
      <c r="G124" s="220"/>
      <c r="H124" s="224">
        <v>180</v>
      </c>
      <c r="I124" s="225"/>
      <c r="J124" s="225"/>
      <c r="K124" s="220"/>
      <c r="L124" s="220"/>
      <c r="M124" s="226"/>
      <c r="N124" s="227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9"/>
      <c r="AT124" s="230" t="s">
        <v>139</v>
      </c>
      <c r="AU124" s="230" t="s">
        <v>82</v>
      </c>
      <c r="AV124" s="11" t="s">
        <v>82</v>
      </c>
      <c r="AW124" s="11" t="s">
        <v>5</v>
      </c>
      <c r="AX124" s="11" t="s">
        <v>80</v>
      </c>
      <c r="AY124" s="230" t="s">
        <v>130</v>
      </c>
    </row>
    <row r="125" s="10" customFormat="1" ht="22.8" customHeight="1">
      <c r="B125" s="189"/>
      <c r="C125" s="190"/>
      <c r="D125" s="191" t="s">
        <v>71</v>
      </c>
      <c r="E125" s="204" t="s">
        <v>148</v>
      </c>
      <c r="F125" s="204" t="s">
        <v>187</v>
      </c>
      <c r="G125" s="190"/>
      <c r="H125" s="190"/>
      <c r="I125" s="193"/>
      <c r="J125" s="193"/>
      <c r="K125" s="205">
        <f>BK125</f>
        <v>0</v>
      </c>
      <c r="L125" s="190"/>
      <c r="M125" s="195"/>
      <c r="N125" s="196"/>
      <c r="O125" s="197"/>
      <c r="P125" s="197"/>
      <c r="Q125" s="198">
        <f>SUM(Q126:Q127)</f>
        <v>0</v>
      </c>
      <c r="R125" s="198">
        <f>SUM(R126:R127)</f>
        <v>0</v>
      </c>
      <c r="S125" s="197"/>
      <c r="T125" s="199">
        <f>SUM(T126:T127)</f>
        <v>0</v>
      </c>
      <c r="U125" s="197"/>
      <c r="V125" s="199">
        <f>SUM(V126:V127)</f>
        <v>0</v>
      </c>
      <c r="W125" s="197"/>
      <c r="X125" s="199">
        <f>SUM(X126:X127)</f>
        <v>0</v>
      </c>
      <c r="Y125" s="200"/>
      <c r="AR125" s="201" t="s">
        <v>80</v>
      </c>
      <c r="AT125" s="202" t="s">
        <v>71</v>
      </c>
      <c r="AU125" s="202" t="s">
        <v>80</v>
      </c>
      <c r="AY125" s="201" t="s">
        <v>130</v>
      </c>
      <c r="BK125" s="203">
        <f>SUM(BK126:BK127)</f>
        <v>0</v>
      </c>
    </row>
    <row r="126" s="1" customFormat="1" ht="157.5" customHeight="1">
      <c r="B126" s="34"/>
      <c r="C126" s="206" t="s">
        <v>188</v>
      </c>
      <c r="D126" s="206" t="s">
        <v>132</v>
      </c>
      <c r="E126" s="207" t="s">
        <v>189</v>
      </c>
      <c r="F126" s="208" t="s">
        <v>190</v>
      </c>
      <c r="G126" s="209" t="s">
        <v>135</v>
      </c>
      <c r="H126" s="210">
        <v>10.5</v>
      </c>
      <c r="I126" s="211"/>
      <c r="J126" s="211"/>
      <c r="K126" s="212">
        <f>ROUND(P126*H126,2)</f>
        <v>0</v>
      </c>
      <c r="L126" s="208" t="s">
        <v>191</v>
      </c>
      <c r="M126" s="39"/>
      <c r="N126" s="213" t="s">
        <v>1</v>
      </c>
      <c r="O126" s="214" t="s">
        <v>41</v>
      </c>
      <c r="P126" s="215">
        <f>I126+J126</f>
        <v>0</v>
      </c>
      <c r="Q126" s="215">
        <f>ROUND(I126*H126,2)</f>
        <v>0</v>
      </c>
      <c r="R126" s="215">
        <f>ROUND(J126*H126,2)</f>
        <v>0</v>
      </c>
      <c r="S126" s="75"/>
      <c r="T126" s="216">
        <f>S126*H126</f>
        <v>0</v>
      </c>
      <c r="U126" s="216">
        <v>0</v>
      </c>
      <c r="V126" s="216">
        <f>U126*H126</f>
        <v>0</v>
      </c>
      <c r="W126" s="216">
        <v>0</v>
      </c>
      <c r="X126" s="216">
        <f>W126*H126</f>
        <v>0</v>
      </c>
      <c r="Y126" s="217" t="s">
        <v>1</v>
      </c>
      <c r="AR126" s="13" t="s">
        <v>137</v>
      </c>
      <c r="AT126" s="13" t="s">
        <v>132</v>
      </c>
      <c r="AU126" s="13" t="s">
        <v>82</v>
      </c>
      <c r="AY126" s="13" t="s">
        <v>130</v>
      </c>
      <c r="BE126" s="218">
        <f>IF(O126="základní",K126,0)</f>
        <v>0</v>
      </c>
      <c r="BF126" s="218">
        <f>IF(O126="snížená",K126,0)</f>
        <v>0</v>
      </c>
      <c r="BG126" s="218">
        <f>IF(O126="zákl. přenesená",K126,0)</f>
        <v>0</v>
      </c>
      <c r="BH126" s="218">
        <f>IF(O126="sníž. přenesená",K126,0)</f>
        <v>0</v>
      </c>
      <c r="BI126" s="218">
        <f>IF(O126="nulová",K126,0)</f>
        <v>0</v>
      </c>
      <c r="BJ126" s="13" t="s">
        <v>80</v>
      </c>
      <c r="BK126" s="218">
        <f>ROUND(P126*H126,2)</f>
        <v>0</v>
      </c>
      <c r="BL126" s="13" t="s">
        <v>137</v>
      </c>
      <c r="BM126" s="13" t="s">
        <v>192</v>
      </c>
    </row>
    <row r="127" s="11" customFormat="1">
      <c r="B127" s="219"/>
      <c r="C127" s="220"/>
      <c r="D127" s="221" t="s">
        <v>139</v>
      </c>
      <c r="E127" s="222" t="s">
        <v>1</v>
      </c>
      <c r="F127" s="223" t="s">
        <v>193</v>
      </c>
      <c r="G127" s="220"/>
      <c r="H127" s="224">
        <v>10.5</v>
      </c>
      <c r="I127" s="225"/>
      <c r="J127" s="225"/>
      <c r="K127" s="220"/>
      <c r="L127" s="220"/>
      <c r="M127" s="226"/>
      <c r="N127" s="227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9"/>
      <c r="AT127" s="230" t="s">
        <v>139</v>
      </c>
      <c r="AU127" s="230" t="s">
        <v>82</v>
      </c>
      <c r="AV127" s="11" t="s">
        <v>82</v>
      </c>
      <c r="AW127" s="11" t="s">
        <v>5</v>
      </c>
      <c r="AX127" s="11" t="s">
        <v>80</v>
      </c>
      <c r="AY127" s="230" t="s">
        <v>130</v>
      </c>
    </row>
    <row r="128" s="10" customFormat="1" ht="22.8" customHeight="1">
      <c r="B128" s="189"/>
      <c r="C128" s="190"/>
      <c r="D128" s="191" t="s">
        <v>71</v>
      </c>
      <c r="E128" s="204" t="s">
        <v>178</v>
      </c>
      <c r="F128" s="204" t="s">
        <v>194</v>
      </c>
      <c r="G128" s="190"/>
      <c r="H128" s="190"/>
      <c r="I128" s="193"/>
      <c r="J128" s="193"/>
      <c r="K128" s="205">
        <f>BK128</f>
        <v>0</v>
      </c>
      <c r="L128" s="190"/>
      <c r="M128" s="195"/>
      <c r="N128" s="196"/>
      <c r="O128" s="197"/>
      <c r="P128" s="197"/>
      <c r="Q128" s="198">
        <f>SUM(Q129:Q138)</f>
        <v>0</v>
      </c>
      <c r="R128" s="198">
        <f>SUM(R129:R138)</f>
        <v>0</v>
      </c>
      <c r="S128" s="197"/>
      <c r="T128" s="199">
        <f>SUM(T129:T138)</f>
        <v>0</v>
      </c>
      <c r="U128" s="197"/>
      <c r="V128" s="199">
        <f>SUM(V129:V138)</f>
        <v>0</v>
      </c>
      <c r="W128" s="197"/>
      <c r="X128" s="199">
        <f>SUM(X129:X138)</f>
        <v>0</v>
      </c>
      <c r="Y128" s="200"/>
      <c r="AR128" s="201" t="s">
        <v>80</v>
      </c>
      <c r="AT128" s="202" t="s">
        <v>71</v>
      </c>
      <c r="AU128" s="202" t="s">
        <v>80</v>
      </c>
      <c r="AY128" s="201" t="s">
        <v>130</v>
      </c>
      <c r="BK128" s="203">
        <f>SUM(BK129:BK138)</f>
        <v>0</v>
      </c>
    </row>
    <row r="129" s="1" customFormat="1" ht="45" customHeight="1">
      <c r="B129" s="34"/>
      <c r="C129" s="206" t="s">
        <v>195</v>
      </c>
      <c r="D129" s="206" t="s">
        <v>132</v>
      </c>
      <c r="E129" s="207" t="s">
        <v>196</v>
      </c>
      <c r="F129" s="208" t="s">
        <v>197</v>
      </c>
      <c r="G129" s="209" t="s">
        <v>175</v>
      </c>
      <c r="H129" s="210">
        <v>65</v>
      </c>
      <c r="I129" s="211"/>
      <c r="J129" s="211"/>
      <c r="K129" s="212">
        <f>ROUND(P129*H129,2)</f>
        <v>0</v>
      </c>
      <c r="L129" s="208" t="s">
        <v>191</v>
      </c>
      <c r="M129" s="39"/>
      <c r="N129" s="213" t="s">
        <v>1</v>
      </c>
      <c r="O129" s="214" t="s">
        <v>41</v>
      </c>
      <c r="P129" s="215">
        <f>I129+J129</f>
        <v>0</v>
      </c>
      <c r="Q129" s="215">
        <f>ROUND(I129*H129,2)</f>
        <v>0</v>
      </c>
      <c r="R129" s="215">
        <f>ROUND(J129*H129,2)</f>
        <v>0</v>
      </c>
      <c r="S129" s="75"/>
      <c r="T129" s="216">
        <f>S129*H129</f>
        <v>0</v>
      </c>
      <c r="U129" s="216">
        <v>0</v>
      </c>
      <c r="V129" s="216">
        <f>U129*H129</f>
        <v>0</v>
      </c>
      <c r="W129" s="216">
        <v>0</v>
      </c>
      <c r="X129" s="216">
        <f>W129*H129</f>
        <v>0</v>
      </c>
      <c r="Y129" s="217" t="s">
        <v>1</v>
      </c>
      <c r="AR129" s="13" t="s">
        <v>137</v>
      </c>
      <c r="AT129" s="13" t="s">
        <v>132</v>
      </c>
      <c r="AU129" s="13" t="s">
        <v>82</v>
      </c>
      <c r="AY129" s="13" t="s">
        <v>130</v>
      </c>
      <c r="BE129" s="218">
        <f>IF(O129="základní",K129,0)</f>
        <v>0</v>
      </c>
      <c r="BF129" s="218">
        <f>IF(O129="snížená",K129,0)</f>
        <v>0</v>
      </c>
      <c r="BG129" s="218">
        <f>IF(O129="zákl. přenesená",K129,0)</f>
        <v>0</v>
      </c>
      <c r="BH129" s="218">
        <f>IF(O129="sníž. přenesená",K129,0)</f>
        <v>0</v>
      </c>
      <c r="BI129" s="218">
        <f>IF(O129="nulová",K129,0)</f>
        <v>0</v>
      </c>
      <c r="BJ129" s="13" t="s">
        <v>80</v>
      </c>
      <c r="BK129" s="218">
        <f>ROUND(P129*H129,2)</f>
        <v>0</v>
      </c>
      <c r="BL129" s="13" t="s">
        <v>137</v>
      </c>
      <c r="BM129" s="13" t="s">
        <v>198</v>
      </c>
    </row>
    <row r="130" s="1" customFormat="1" ht="45" customHeight="1">
      <c r="B130" s="34"/>
      <c r="C130" s="206" t="s">
        <v>199</v>
      </c>
      <c r="D130" s="206" t="s">
        <v>132</v>
      </c>
      <c r="E130" s="207" t="s">
        <v>200</v>
      </c>
      <c r="F130" s="208" t="s">
        <v>197</v>
      </c>
      <c r="G130" s="209" t="s">
        <v>175</v>
      </c>
      <c r="H130" s="210">
        <v>65</v>
      </c>
      <c r="I130" s="211"/>
      <c r="J130" s="211"/>
      <c r="K130" s="212">
        <f>ROUND(P130*H130,2)</f>
        <v>0</v>
      </c>
      <c r="L130" s="208" t="s">
        <v>191</v>
      </c>
      <c r="M130" s="39"/>
      <c r="N130" s="213" t="s">
        <v>1</v>
      </c>
      <c r="O130" s="214" t="s">
        <v>41</v>
      </c>
      <c r="P130" s="215">
        <f>I130+J130</f>
        <v>0</v>
      </c>
      <c r="Q130" s="215">
        <f>ROUND(I130*H130,2)</f>
        <v>0</v>
      </c>
      <c r="R130" s="215">
        <f>ROUND(J130*H130,2)</f>
        <v>0</v>
      </c>
      <c r="S130" s="75"/>
      <c r="T130" s="216">
        <f>S130*H130</f>
        <v>0</v>
      </c>
      <c r="U130" s="216">
        <v>0</v>
      </c>
      <c r="V130" s="216">
        <f>U130*H130</f>
        <v>0</v>
      </c>
      <c r="W130" s="216">
        <v>0</v>
      </c>
      <c r="X130" s="216">
        <f>W130*H130</f>
        <v>0</v>
      </c>
      <c r="Y130" s="217" t="s">
        <v>1</v>
      </c>
      <c r="AR130" s="13" t="s">
        <v>137</v>
      </c>
      <c r="AT130" s="13" t="s">
        <v>132</v>
      </c>
      <c r="AU130" s="13" t="s">
        <v>82</v>
      </c>
      <c r="AY130" s="13" t="s">
        <v>130</v>
      </c>
      <c r="BE130" s="218">
        <f>IF(O130="základní",K130,0)</f>
        <v>0</v>
      </c>
      <c r="BF130" s="218">
        <f>IF(O130="snížená",K130,0)</f>
        <v>0</v>
      </c>
      <c r="BG130" s="218">
        <f>IF(O130="zákl. přenesená",K130,0)</f>
        <v>0</v>
      </c>
      <c r="BH130" s="218">
        <f>IF(O130="sníž. přenesená",K130,0)</f>
        <v>0</v>
      </c>
      <c r="BI130" s="218">
        <f>IF(O130="nulová",K130,0)</f>
        <v>0</v>
      </c>
      <c r="BJ130" s="13" t="s">
        <v>80</v>
      </c>
      <c r="BK130" s="218">
        <f>ROUND(P130*H130,2)</f>
        <v>0</v>
      </c>
      <c r="BL130" s="13" t="s">
        <v>137</v>
      </c>
      <c r="BM130" s="13" t="s">
        <v>201</v>
      </c>
    </row>
    <row r="131" s="1" customFormat="1" ht="45" customHeight="1">
      <c r="B131" s="34"/>
      <c r="C131" s="206" t="s">
        <v>202</v>
      </c>
      <c r="D131" s="206" t="s">
        <v>132</v>
      </c>
      <c r="E131" s="207" t="s">
        <v>203</v>
      </c>
      <c r="F131" s="208" t="s">
        <v>197</v>
      </c>
      <c r="G131" s="209" t="s">
        <v>175</v>
      </c>
      <c r="H131" s="210">
        <v>388.5</v>
      </c>
      <c r="I131" s="211"/>
      <c r="J131" s="211"/>
      <c r="K131" s="212">
        <f>ROUND(P131*H131,2)</f>
        <v>0</v>
      </c>
      <c r="L131" s="208" t="s">
        <v>136</v>
      </c>
      <c r="M131" s="39"/>
      <c r="N131" s="213" t="s">
        <v>1</v>
      </c>
      <c r="O131" s="214" t="s">
        <v>41</v>
      </c>
      <c r="P131" s="215">
        <f>I131+J131</f>
        <v>0</v>
      </c>
      <c r="Q131" s="215">
        <f>ROUND(I131*H131,2)</f>
        <v>0</v>
      </c>
      <c r="R131" s="215">
        <f>ROUND(J131*H131,2)</f>
        <v>0</v>
      </c>
      <c r="S131" s="75"/>
      <c r="T131" s="216">
        <f>S131*H131</f>
        <v>0</v>
      </c>
      <c r="U131" s="216">
        <v>0</v>
      </c>
      <c r="V131" s="216">
        <f>U131*H131</f>
        <v>0</v>
      </c>
      <c r="W131" s="216">
        <v>0</v>
      </c>
      <c r="X131" s="216">
        <f>W131*H131</f>
        <v>0</v>
      </c>
      <c r="Y131" s="217" t="s">
        <v>1</v>
      </c>
      <c r="AR131" s="13" t="s">
        <v>137</v>
      </c>
      <c r="AT131" s="13" t="s">
        <v>132</v>
      </c>
      <c r="AU131" s="13" t="s">
        <v>82</v>
      </c>
      <c r="AY131" s="13" t="s">
        <v>130</v>
      </c>
      <c r="BE131" s="218">
        <f>IF(O131="základní",K131,0)</f>
        <v>0</v>
      </c>
      <c r="BF131" s="218">
        <f>IF(O131="snížená",K131,0)</f>
        <v>0</v>
      </c>
      <c r="BG131" s="218">
        <f>IF(O131="zákl. přenesená",K131,0)</f>
        <v>0</v>
      </c>
      <c r="BH131" s="218">
        <f>IF(O131="sníž. přenesená",K131,0)</f>
        <v>0</v>
      </c>
      <c r="BI131" s="218">
        <f>IF(O131="nulová",K131,0)</f>
        <v>0</v>
      </c>
      <c r="BJ131" s="13" t="s">
        <v>80</v>
      </c>
      <c r="BK131" s="218">
        <f>ROUND(P131*H131,2)</f>
        <v>0</v>
      </c>
      <c r="BL131" s="13" t="s">
        <v>137</v>
      </c>
      <c r="BM131" s="13" t="s">
        <v>204</v>
      </c>
    </row>
    <row r="132" s="11" customFormat="1">
      <c r="B132" s="219"/>
      <c r="C132" s="220"/>
      <c r="D132" s="221" t="s">
        <v>139</v>
      </c>
      <c r="E132" s="222" t="s">
        <v>1</v>
      </c>
      <c r="F132" s="223" t="s">
        <v>205</v>
      </c>
      <c r="G132" s="220"/>
      <c r="H132" s="224">
        <v>388.5</v>
      </c>
      <c r="I132" s="225"/>
      <c r="J132" s="225"/>
      <c r="K132" s="220"/>
      <c r="L132" s="220"/>
      <c r="M132" s="226"/>
      <c r="N132" s="227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9"/>
      <c r="AT132" s="230" t="s">
        <v>139</v>
      </c>
      <c r="AU132" s="230" t="s">
        <v>82</v>
      </c>
      <c r="AV132" s="11" t="s">
        <v>82</v>
      </c>
      <c r="AW132" s="11" t="s">
        <v>5</v>
      </c>
      <c r="AX132" s="11" t="s">
        <v>80</v>
      </c>
      <c r="AY132" s="230" t="s">
        <v>130</v>
      </c>
    </row>
    <row r="133" s="1" customFormat="1" ht="112.5" customHeight="1">
      <c r="B133" s="34"/>
      <c r="C133" s="206" t="s">
        <v>206</v>
      </c>
      <c r="D133" s="206" t="s">
        <v>132</v>
      </c>
      <c r="E133" s="207" t="s">
        <v>207</v>
      </c>
      <c r="F133" s="208" t="s">
        <v>208</v>
      </c>
      <c r="G133" s="209" t="s">
        <v>175</v>
      </c>
      <c r="H133" s="210">
        <v>268</v>
      </c>
      <c r="I133" s="211"/>
      <c r="J133" s="211"/>
      <c r="K133" s="212">
        <f>ROUND(P133*H133,2)</f>
        <v>0</v>
      </c>
      <c r="L133" s="208" t="s">
        <v>136</v>
      </c>
      <c r="M133" s="39"/>
      <c r="N133" s="213" t="s">
        <v>1</v>
      </c>
      <c r="O133" s="214" t="s">
        <v>41</v>
      </c>
      <c r="P133" s="215">
        <f>I133+J133</f>
        <v>0</v>
      </c>
      <c r="Q133" s="215">
        <f>ROUND(I133*H133,2)</f>
        <v>0</v>
      </c>
      <c r="R133" s="215">
        <f>ROUND(J133*H133,2)</f>
        <v>0</v>
      </c>
      <c r="S133" s="75"/>
      <c r="T133" s="216">
        <f>S133*H133</f>
        <v>0</v>
      </c>
      <c r="U133" s="216">
        <v>0</v>
      </c>
      <c r="V133" s="216">
        <f>U133*H133</f>
        <v>0</v>
      </c>
      <c r="W133" s="216">
        <v>0</v>
      </c>
      <c r="X133" s="216">
        <f>W133*H133</f>
        <v>0</v>
      </c>
      <c r="Y133" s="217" t="s">
        <v>1</v>
      </c>
      <c r="AR133" s="13" t="s">
        <v>137</v>
      </c>
      <c r="AT133" s="13" t="s">
        <v>132</v>
      </c>
      <c r="AU133" s="13" t="s">
        <v>82</v>
      </c>
      <c r="AY133" s="13" t="s">
        <v>130</v>
      </c>
      <c r="BE133" s="218">
        <f>IF(O133="základní",K133,0)</f>
        <v>0</v>
      </c>
      <c r="BF133" s="218">
        <f>IF(O133="snížená",K133,0)</f>
        <v>0</v>
      </c>
      <c r="BG133" s="218">
        <f>IF(O133="zákl. přenesená",K133,0)</f>
        <v>0</v>
      </c>
      <c r="BH133" s="218">
        <f>IF(O133="sníž. přenesená",K133,0)</f>
        <v>0</v>
      </c>
      <c r="BI133" s="218">
        <f>IF(O133="nulová",K133,0)</f>
        <v>0</v>
      </c>
      <c r="BJ133" s="13" t="s">
        <v>80</v>
      </c>
      <c r="BK133" s="218">
        <f>ROUND(P133*H133,2)</f>
        <v>0</v>
      </c>
      <c r="BL133" s="13" t="s">
        <v>137</v>
      </c>
      <c r="BM133" s="13" t="s">
        <v>209</v>
      </c>
    </row>
    <row r="134" s="11" customFormat="1">
      <c r="B134" s="219"/>
      <c r="C134" s="220"/>
      <c r="D134" s="221" t="s">
        <v>139</v>
      </c>
      <c r="E134" s="222" t="s">
        <v>1</v>
      </c>
      <c r="F134" s="223" t="s">
        <v>210</v>
      </c>
      <c r="G134" s="220"/>
      <c r="H134" s="224">
        <v>268</v>
      </c>
      <c r="I134" s="225"/>
      <c r="J134" s="225"/>
      <c r="K134" s="220"/>
      <c r="L134" s="220"/>
      <c r="M134" s="226"/>
      <c r="N134" s="227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9"/>
      <c r="AT134" s="230" t="s">
        <v>139</v>
      </c>
      <c r="AU134" s="230" t="s">
        <v>82</v>
      </c>
      <c r="AV134" s="11" t="s">
        <v>82</v>
      </c>
      <c r="AW134" s="11" t="s">
        <v>5</v>
      </c>
      <c r="AX134" s="11" t="s">
        <v>80</v>
      </c>
      <c r="AY134" s="230" t="s">
        <v>130</v>
      </c>
    </row>
    <row r="135" s="1" customFormat="1" ht="112.5" customHeight="1">
      <c r="B135" s="34"/>
      <c r="C135" s="206" t="s">
        <v>211</v>
      </c>
      <c r="D135" s="206" t="s">
        <v>132</v>
      </c>
      <c r="E135" s="207" t="s">
        <v>212</v>
      </c>
      <c r="F135" s="208" t="s">
        <v>208</v>
      </c>
      <c r="G135" s="209" t="s">
        <v>175</v>
      </c>
      <c r="H135" s="210">
        <v>12</v>
      </c>
      <c r="I135" s="211"/>
      <c r="J135" s="211"/>
      <c r="K135" s="212">
        <f>ROUND(P135*H135,2)</f>
        <v>0</v>
      </c>
      <c r="L135" s="208" t="s">
        <v>136</v>
      </c>
      <c r="M135" s="39"/>
      <c r="N135" s="213" t="s">
        <v>1</v>
      </c>
      <c r="O135" s="214" t="s">
        <v>41</v>
      </c>
      <c r="P135" s="215">
        <f>I135+J135</f>
        <v>0</v>
      </c>
      <c r="Q135" s="215">
        <f>ROUND(I135*H135,2)</f>
        <v>0</v>
      </c>
      <c r="R135" s="215">
        <f>ROUND(J135*H135,2)</f>
        <v>0</v>
      </c>
      <c r="S135" s="75"/>
      <c r="T135" s="216">
        <f>S135*H135</f>
        <v>0</v>
      </c>
      <c r="U135" s="216">
        <v>0</v>
      </c>
      <c r="V135" s="216">
        <f>U135*H135</f>
        <v>0</v>
      </c>
      <c r="W135" s="216">
        <v>0</v>
      </c>
      <c r="X135" s="216">
        <f>W135*H135</f>
        <v>0</v>
      </c>
      <c r="Y135" s="217" t="s">
        <v>1</v>
      </c>
      <c r="AR135" s="13" t="s">
        <v>137</v>
      </c>
      <c r="AT135" s="13" t="s">
        <v>132</v>
      </c>
      <c r="AU135" s="13" t="s">
        <v>82</v>
      </c>
      <c r="AY135" s="13" t="s">
        <v>130</v>
      </c>
      <c r="BE135" s="218">
        <f>IF(O135="základní",K135,0)</f>
        <v>0</v>
      </c>
      <c r="BF135" s="218">
        <f>IF(O135="snížená",K135,0)</f>
        <v>0</v>
      </c>
      <c r="BG135" s="218">
        <f>IF(O135="zákl. přenesená",K135,0)</f>
        <v>0</v>
      </c>
      <c r="BH135" s="218">
        <f>IF(O135="sníž. přenesená",K135,0)</f>
        <v>0</v>
      </c>
      <c r="BI135" s="218">
        <f>IF(O135="nulová",K135,0)</f>
        <v>0</v>
      </c>
      <c r="BJ135" s="13" t="s">
        <v>80</v>
      </c>
      <c r="BK135" s="218">
        <f>ROUND(P135*H135,2)</f>
        <v>0</v>
      </c>
      <c r="BL135" s="13" t="s">
        <v>137</v>
      </c>
      <c r="BM135" s="13" t="s">
        <v>213</v>
      </c>
    </row>
    <row r="136" s="11" customFormat="1">
      <c r="B136" s="219"/>
      <c r="C136" s="220"/>
      <c r="D136" s="221" t="s">
        <v>139</v>
      </c>
      <c r="E136" s="222" t="s">
        <v>1</v>
      </c>
      <c r="F136" s="223" t="s">
        <v>214</v>
      </c>
      <c r="G136" s="220"/>
      <c r="H136" s="224">
        <v>12</v>
      </c>
      <c r="I136" s="225"/>
      <c r="J136" s="225"/>
      <c r="K136" s="220"/>
      <c r="L136" s="220"/>
      <c r="M136" s="226"/>
      <c r="N136" s="227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9"/>
      <c r="AT136" s="230" t="s">
        <v>139</v>
      </c>
      <c r="AU136" s="230" t="s">
        <v>82</v>
      </c>
      <c r="AV136" s="11" t="s">
        <v>82</v>
      </c>
      <c r="AW136" s="11" t="s">
        <v>5</v>
      </c>
      <c r="AX136" s="11" t="s">
        <v>72</v>
      </c>
      <c r="AY136" s="230" t="s">
        <v>130</v>
      </c>
    </row>
    <row r="137" s="1" customFormat="1" ht="112.5" customHeight="1">
      <c r="B137" s="34"/>
      <c r="C137" s="206" t="s">
        <v>215</v>
      </c>
      <c r="D137" s="206" t="s">
        <v>132</v>
      </c>
      <c r="E137" s="207" t="s">
        <v>216</v>
      </c>
      <c r="F137" s="208" t="s">
        <v>208</v>
      </c>
      <c r="G137" s="209" t="s">
        <v>175</v>
      </c>
      <c r="H137" s="210">
        <v>25</v>
      </c>
      <c r="I137" s="211"/>
      <c r="J137" s="211"/>
      <c r="K137" s="212">
        <f>ROUND(P137*H137,2)</f>
        <v>0</v>
      </c>
      <c r="L137" s="208" t="s">
        <v>1</v>
      </c>
      <c r="M137" s="39"/>
      <c r="N137" s="213" t="s">
        <v>1</v>
      </c>
      <c r="O137" s="214" t="s">
        <v>41</v>
      </c>
      <c r="P137" s="215">
        <f>I137+J137</f>
        <v>0</v>
      </c>
      <c r="Q137" s="215">
        <f>ROUND(I137*H137,2)</f>
        <v>0</v>
      </c>
      <c r="R137" s="215">
        <f>ROUND(J137*H137,2)</f>
        <v>0</v>
      </c>
      <c r="S137" s="75"/>
      <c r="T137" s="216">
        <f>S137*H137</f>
        <v>0</v>
      </c>
      <c r="U137" s="216">
        <v>0</v>
      </c>
      <c r="V137" s="216">
        <f>U137*H137</f>
        <v>0</v>
      </c>
      <c r="W137" s="216">
        <v>0</v>
      </c>
      <c r="X137" s="216">
        <f>W137*H137</f>
        <v>0</v>
      </c>
      <c r="Y137" s="217" t="s">
        <v>1</v>
      </c>
      <c r="AR137" s="13" t="s">
        <v>137</v>
      </c>
      <c r="AT137" s="13" t="s">
        <v>132</v>
      </c>
      <c r="AU137" s="13" t="s">
        <v>82</v>
      </c>
      <c r="AY137" s="13" t="s">
        <v>130</v>
      </c>
      <c r="BE137" s="218">
        <f>IF(O137="základní",K137,0)</f>
        <v>0</v>
      </c>
      <c r="BF137" s="218">
        <f>IF(O137="snížená",K137,0)</f>
        <v>0</v>
      </c>
      <c r="BG137" s="218">
        <f>IF(O137="zákl. přenesená",K137,0)</f>
        <v>0</v>
      </c>
      <c r="BH137" s="218">
        <f>IF(O137="sníž. přenesená",K137,0)</f>
        <v>0</v>
      </c>
      <c r="BI137" s="218">
        <f>IF(O137="nulová",K137,0)</f>
        <v>0</v>
      </c>
      <c r="BJ137" s="13" t="s">
        <v>80</v>
      </c>
      <c r="BK137" s="218">
        <f>ROUND(P137*H137,2)</f>
        <v>0</v>
      </c>
      <c r="BL137" s="13" t="s">
        <v>137</v>
      </c>
      <c r="BM137" s="13" t="s">
        <v>217</v>
      </c>
    </row>
    <row r="138" s="11" customFormat="1">
      <c r="B138" s="219"/>
      <c r="C138" s="220"/>
      <c r="D138" s="221" t="s">
        <v>139</v>
      </c>
      <c r="E138" s="222" t="s">
        <v>1</v>
      </c>
      <c r="F138" s="223" t="s">
        <v>218</v>
      </c>
      <c r="G138" s="220"/>
      <c r="H138" s="224">
        <v>25</v>
      </c>
      <c r="I138" s="225"/>
      <c r="J138" s="225"/>
      <c r="K138" s="220"/>
      <c r="L138" s="220"/>
      <c r="M138" s="226"/>
      <c r="N138" s="227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9"/>
      <c r="AT138" s="230" t="s">
        <v>139</v>
      </c>
      <c r="AU138" s="230" t="s">
        <v>82</v>
      </c>
      <c r="AV138" s="11" t="s">
        <v>82</v>
      </c>
      <c r="AW138" s="11" t="s">
        <v>5</v>
      </c>
      <c r="AX138" s="11" t="s">
        <v>72</v>
      </c>
      <c r="AY138" s="230" t="s">
        <v>130</v>
      </c>
    </row>
    <row r="139" s="10" customFormat="1" ht="22.8" customHeight="1">
      <c r="B139" s="189"/>
      <c r="C139" s="190"/>
      <c r="D139" s="191" t="s">
        <v>71</v>
      </c>
      <c r="E139" s="204" t="s">
        <v>199</v>
      </c>
      <c r="F139" s="204" t="s">
        <v>219</v>
      </c>
      <c r="G139" s="190"/>
      <c r="H139" s="190"/>
      <c r="I139" s="193"/>
      <c r="J139" s="193"/>
      <c r="K139" s="205">
        <f>BK139</f>
        <v>0</v>
      </c>
      <c r="L139" s="190"/>
      <c r="M139" s="195"/>
      <c r="N139" s="196"/>
      <c r="O139" s="197"/>
      <c r="P139" s="197"/>
      <c r="Q139" s="198">
        <f>SUM(Q140:Q153)</f>
        <v>0</v>
      </c>
      <c r="R139" s="198">
        <f>SUM(R140:R153)</f>
        <v>0</v>
      </c>
      <c r="S139" s="197"/>
      <c r="T139" s="199">
        <f>SUM(T140:T153)</f>
        <v>0</v>
      </c>
      <c r="U139" s="197"/>
      <c r="V139" s="199">
        <f>SUM(V140:V153)</f>
        <v>0</v>
      </c>
      <c r="W139" s="197"/>
      <c r="X139" s="199">
        <f>SUM(X140:X153)</f>
        <v>0</v>
      </c>
      <c r="Y139" s="200"/>
      <c r="AR139" s="201" t="s">
        <v>80</v>
      </c>
      <c r="AT139" s="202" t="s">
        <v>71</v>
      </c>
      <c r="AU139" s="202" t="s">
        <v>80</v>
      </c>
      <c r="AY139" s="201" t="s">
        <v>130</v>
      </c>
      <c r="BK139" s="203">
        <f>SUM(BK140:BK153)</f>
        <v>0</v>
      </c>
    </row>
    <row r="140" s="1" customFormat="1" ht="56.25" customHeight="1">
      <c r="B140" s="34"/>
      <c r="C140" s="206" t="s">
        <v>9</v>
      </c>
      <c r="D140" s="206" t="s">
        <v>132</v>
      </c>
      <c r="E140" s="207" t="s">
        <v>220</v>
      </c>
      <c r="F140" s="208" t="s">
        <v>221</v>
      </c>
      <c r="G140" s="209" t="s">
        <v>222</v>
      </c>
      <c r="H140" s="210">
        <v>1</v>
      </c>
      <c r="I140" s="211"/>
      <c r="J140" s="211"/>
      <c r="K140" s="212">
        <f>ROUND(P140*H140,2)</f>
        <v>0</v>
      </c>
      <c r="L140" s="208" t="s">
        <v>1</v>
      </c>
      <c r="M140" s="39"/>
      <c r="N140" s="213" t="s">
        <v>1</v>
      </c>
      <c r="O140" s="214" t="s">
        <v>41</v>
      </c>
      <c r="P140" s="215">
        <f>I140+J140</f>
        <v>0</v>
      </c>
      <c r="Q140" s="215">
        <f>ROUND(I140*H140,2)</f>
        <v>0</v>
      </c>
      <c r="R140" s="215">
        <f>ROUND(J140*H140,2)</f>
        <v>0</v>
      </c>
      <c r="S140" s="75"/>
      <c r="T140" s="216">
        <f>S140*H140</f>
        <v>0</v>
      </c>
      <c r="U140" s="216">
        <v>0</v>
      </c>
      <c r="V140" s="216">
        <f>U140*H140</f>
        <v>0</v>
      </c>
      <c r="W140" s="216">
        <v>0</v>
      </c>
      <c r="X140" s="216">
        <f>W140*H140</f>
        <v>0</v>
      </c>
      <c r="Y140" s="217" t="s">
        <v>1</v>
      </c>
      <c r="AR140" s="13" t="s">
        <v>137</v>
      </c>
      <c r="AT140" s="13" t="s">
        <v>132</v>
      </c>
      <c r="AU140" s="13" t="s">
        <v>82</v>
      </c>
      <c r="AY140" s="13" t="s">
        <v>130</v>
      </c>
      <c r="BE140" s="218">
        <f>IF(O140="základní",K140,0)</f>
        <v>0</v>
      </c>
      <c r="BF140" s="218">
        <f>IF(O140="snížená",K140,0)</f>
        <v>0</v>
      </c>
      <c r="BG140" s="218">
        <f>IF(O140="zákl. přenesená",K140,0)</f>
        <v>0</v>
      </c>
      <c r="BH140" s="218">
        <f>IF(O140="sníž. přenesená",K140,0)</f>
        <v>0</v>
      </c>
      <c r="BI140" s="218">
        <f>IF(O140="nulová",K140,0)</f>
        <v>0</v>
      </c>
      <c r="BJ140" s="13" t="s">
        <v>80</v>
      </c>
      <c r="BK140" s="218">
        <f>ROUND(P140*H140,2)</f>
        <v>0</v>
      </c>
      <c r="BL140" s="13" t="s">
        <v>137</v>
      </c>
      <c r="BM140" s="13" t="s">
        <v>223</v>
      </c>
    </row>
    <row r="141" s="1" customFormat="1" ht="45" customHeight="1">
      <c r="B141" s="34"/>
      <c r="C141" s="206" t="s">
        <v>224</v>
      </c>
      <c r="D141" s="206" t="s">
        <v>132</v>
      </c>
      <c r="E141" s="207" t="s">
        <v>225</v>
      </c>
      <c r="F141" s="208" t="s">
        <v>226</v>
      </c>
      <c r="G141" s="209" t="s">
        <v>222</v>
      </c>
      <c r="H141" s="210">
        <v>2</v>
      </c>
      <c r="I141" s="211"/>
      <c r="J141" s="211"/>
      <c r="K141" s="212">
        <f>ROUND(P141*H141,2)</f>
        <v>0</v>
      </c>
      <c r="L141" s="208" t="s">
        <v>136</v>
      </c>
      <c r="M141" s="39"/>
      <c r="N141" s="213" t="s">
        <v>1</v>
      </c>
      <c r="O141" s="214" t="s">
        <v>41</v>
      </c>
      <c r="P141" s="215">
        <f>I141+J141</f>
        <v>0</v>
      </c>
      <c r="Q141" s="215">
        <f>ROUND(I141*H141,2)</f>
        <v>0</v>
      </c>
      <c r="R141" s="215">
        <f>ROUND(J141*H141,2)</f>
        <v>0</v>
      </c>
      <c r="S141" s="75"/>
      <c r="T141" s="216">
        <f>S141*H141</f>
        <v>0</v>
      </c>
      <c r="U141" s="216">
        <v>0</v>
      </c>
      <c r="V141" s="216">
        <f>U141*H141</f>
        <v>0</v>
      </c>
      <c r="W141" s="216">
        <v>0</v>
      </c>
      <c r="X141" s="216">
        <f>W141*H141</f>
        <v>0</v>
      </c>
      <c r="Y141" s="217" t="s">
        <v>1</v>
      </c>
      <c r="AR141" s="13" t="s">
        <v>137</v>
      </c>
      <c r="AT141" s="13" t="s">
        <v>132</v>
      </c>
      <c r="AU141" s="13" t="s">
        <v>82</v>
      </c>
      <c r="AY141" s="13" t="s">
        <v>130</v>
      </c>
      <c r="BE141" s="218">
        <f>IF(O141="základní",K141,0)</f>
        <v>0</v>
      </c>
      <c r="BF141" s="218">
        <f>IF(O141="snížená",K141,0)</f>
        <v>0</v>
      </c>
      <c r="BG141" s="218">
        <f>IF(O141="zákl. přenesená",K141,0)</f>
        <v>0</v>
      </c>
      <c r="BH141" s="218">
        <f>IF(O141="sníž. přenesená",K141,0)</f>
        <v>0</v>
      </c>
      <c r="BI141" s="218">
        <f>IF(O141="nulová",K141,0)</f>
        <v>0</v>
      </c>
      <c r="BJ141" s="13" t="s">
        <v>80</v>
      </c>
      <c r="BK141" s="218">
        <f>ROUND(P141*H141,2)</f>
        <v>0</v>
      </c>
      <c r="BL141" s="13" t="s">
        <v>137</v>
      </c>
      <c r="BM141" s="13" t="s">
        <v>227</v>
      </c>
    </row>
    <row r="142" s="1" customFormat="1" ht="45" customHeight="1">
      <c r="B142" s="34"/>
      <c r="C142" s="206" t="s">
        <v>228</v>
      </c>
      <c r="D142" s="206" t="s">
        <v>132</v>
      </c>
      <c r="E142" s="207" t="s">
        <v>229</v>
      </c>
      <c r="F142" s="208" t="s">
        <v>230</v>
      </c>
      <c r="G142" s="209" t="s">
        <v>222</v>
      </c>
      <c r="H142" s="210">
        <v>2</v>
      </c>
      <c r="I142" s="211"/>
      <c r="J142" s="211"/>
      <c r="K142" s="212">
        <f>ROUND(P142*H142,2)</f>
        <v>0</v>
      </c>
      <c r="L142" s="208" t="s">
        <v>136</v>
      </c>
      <c r="M142" s="39"/>
      <c r="N142" s="213" t="s">
        <v>1</v>
      </c>
      <c r="O142" s="214" t="s">
        <v>41</v>
      </c>
      <c r="P142" s="215">
        <f>I142+J142</f>
        <v>0</v>
      </c>
      <c r="Q142" s="215">
        <f>ROUND(I142*H142,2)</f>
        <v>0</v>
      </c>
      <c r="R142" s="215">
        <f>ROUND(J142*H142,2)</f>
        <v>0</v>
      </c>
      <c r="S142" s="75"/>
      <c r="T142" s="216">
        <f>S142*H142</f>
        <v>0</v>
      </c>
      <c r="U142" s="216">
        <v>0</v>
      </c>
      <c r="V142" s="216">
        <f>U142*H142</f>
        <v>0</v>
      </c>
      <c r="W142" s="216">
        <v>0</v>
      </c>
      <c r="X142" s="216">
        <f>W142*H142</f>
        <v>0</v>
      </c>
      <c r="Y142" s="217" t="s">
        <v>1</v>
      </c>
      <c r="AR142" s="13" t="s">
        <v>137</v>
      </c>
      <c r="AT142" s="13" t="s">
        <v>132</v>
      </c>
      <c r="AU142" s="13" t="s">
        <v>82</v>
      </c>
      <c r="AY142" s="13" t="s">
        <v>130</v>
      </c>
      <c r="BE142" s="218">
        <f>IF(O142="základní",K142,0)</f>
        <v>0</v>
      </c>
      <c r="BF142" s="218">
        <f>IF(O142="snížená",K142,0)</f>
        <v>0</v>
      </c>
      <c r="BG142" s="218">
        <f>IF(O142="zákl. přenesená",K142,0)</f>
        <v>0</v>
      </c>
      <c r="BH142" s="218">
        <f>IF(O142="sníž. přenesená",K142,0)</f>
        <v>0</v>
      </c>
      <c r="BI142" s="218">
        <f>IF(O142="nulová",K142,0)</f>
        <v>0</v>
      </c>
      <c r="BJ142" s="13" t="s">
        <v>80</v>
      </c>
      <c r="BK142" s="218">
        <f>ROUND(P142*H142,2)</f>
        <v>0</v>
      </c>
      <c r="BL142" s="13" t="s">
        <v>137</v>
      </c>
      <c r="BM142" s="13" t="s">
        <v>231</v>
      </c>
    </row>
    <row r="143" s="1" customFormat="1" ht="33.75" customHeight="1">
      <c r="B143" s="34"/>
      <c r="C143" s="206" t="s">
        <v>232</v>
      </c>
      <c r="D143" s="206" t="s">
        <v>132</v>
      </c>
      <c r="E143" s="207" t="s">
        <v>233</v>
      </c>
      <c r="F143" s="208" t="s">
        <v>234</v>
      </c>
      <c r="G143" s="209" t="s">
        <v>175</v>
      </c>
      <c r="H143" s="210">
        <v>12</v>
      </c>
      <c r="I143" s="211"/>
      <c r="J143" s="211"/>
      <c r="K143" s="212">
        <f>ROUND(P143*H143,2)</f>
        <v>0</v>
      </c>
      <c r="L143" s="208" t="s">
        <v>136</v>
      </c>
      <c r="M143" s="39"/>
      <c r="N143" s="213" t="s">
        <v>1</v>
      </c>
      <c r="O143" s="214" t="s">
        <v>41</v>
      </c>
      <c r="P143" s="215">
        <f>I143+J143</f>
        <v>0</v>
      </c>
      <c r="Q143" s="215">
        <f>ROUND(I143*H143,2)</f>
        <v>0</v>
      </c>
      <c r="R143" s="215">
        <f>ROUND(J143*H143,2)</f>
        <v>0</v>
      </c>
      <c r="S143" s="75"/>
      <c r="T143" s="216">
        <f>S143*H143</f>
        <v>0</v>
      </c>
      <c r="U143" s="216">
        <v>0</v>
      </c>
      <c r="V143" s="216">
        <f>U143*H143</f>
        <v>0</v>
      </c>
      <c r="W143" s="216">
        <v>0</v>
      </c>
      <c r="X143" s="216">
        <f>W143*H143</f>
        <v>0</v>
      </c>
      <c r="Y143" s="217" t="s">
        <v>1</v>
      </c>
      <c r="AR143" s="13" t="s">
        <v>137</v>
      </c>
      <c r="AT143" s="13" t="s">
        <v>132</v>
      </c>
      <c r="AU143" s="13" t="s">
        <v>82</v>
      </c>
      <c r="AY143" s="13" t="s">
        <v>130</v>
      </c>
      <c r="BE143" s="218">
        <f>IF(O143="základní",K143,0)</f>
        <v>0</v>
      </c>
      <c r="BF143" s="218">
        <f>IF(O143="snížená",K143,0)</f>
        <v>0</v>
      </c>
      <c r="BG143" s="218">
        <f>IF(O143="zákl. přenesená",K143,0)</f>
        <v>0</v>
      </c>
      <c r="BH143" s="218">
        <f>IF(O143="sníž. přenesená",K143,0)</f>
        <v>0</v>
      </c>
      <c r="BI143" s="218">
        <f>IF(O143="nulová",K143,0)</f>
        <v>0</v>
      </c>
      <c r="BJ143" s="13" t="s">
        <v>80</v>
      </c>
      <c r="BK143" s="218">
        <f>ROUND(P143*H143,2)</f>
        <v>0</v>
      </c>
      <c r="BL143" s="13" t="s">
        <v>137</v>
      </c>
      <c r="BM143" s="13" t="s">
        <v>235</v>
      </c>
    </row>
    <row r="144" s="1" customFormat="1" ht="33.75" customHeight="1">
      <c r="B144" s="34"/>
      <c r="C144" s="206" t="s">
        <v>236</v>
      </c>
      <c r="D144" s="206" t="s">
        <v>132</v>
      </c>
      <c r="E144" s="207" t="s">
        <v>237</v>
      </c>
      <c r="F144" s="208" t="s">
        <v>234</v>
      </c>
      <c r="G144" s="209" t="s">
        <v>175</v>
      </c>
      <c r="H144" s="210">
        <v>12</v>
      </c>
      <c r="I144" s="211"/>
      <c r="J144" s="211"/>
      <c r="K144" s="212">
        <f>ROUND(P144*H144,2)</f>
        <v>0</v>
      </c>
      <c r="L144" s="208" t="s">
        <v>136</v>
      </c>
      <c r="M144" s="39"/>
      <c r="N144" s="213" t="s">
        <v>1</v>
      </c>
      <c r="O144" s="214" t="s">
        <v>41</v>
      </c>
      <c r="P144" s="215">
        <f>I144+J144</f>
        <v>0</v>
      </c>
      <c r="Q144" s="215">
        <f>ROUND(I144*H144,2)</f>
        <v>0</v>
      </c>
      <c r="R144" s="215">
        <f>ROUND(J144*H144,2)</f>
        <v>0</v>
      </c>
      <c r="S144" s="75"/>
      <c r="T144" s="216">
        <f>S144*H144</f>
        <v>0</v>
      </c>
      <c r="U144" s="216">
        <v>0</v>
      </c>
      <c r="V144" s="216">
        <f>U144*H144</f>
        <v>0</v>
      </c>
      <c r="W144" s="216">
        <v>0</v>
      </c>
      <c r="X144" s="216">
        <f>W144*H144</f>
        <v>0</v>
      </c>
      <c r="Y144" s="217" t="s">
        <v>1</v>
      </c>
      <c r="AR144" s="13" t="s">
        <v>137</v>
      </c>
      <c r="AT144" s="13" t="s">
        <v>132</v>
      </c>
      <c r="AU144" s="13" t="s">
        <v>82</v>
      </c>
      <c r="AY144" s="13" t="s">
        <v>130</v>
      </c>
      <c r="BE144" s="218">
        <f>IF(O144="základní",K144,0)</f>
        <v>0</v>
      </c>
      <c r="BF144" s="218">
        <f>IF(O144="snížená",K144,0)</f>
        <v>0</v>
      </c>
      <c r="BG144" s="218">
        <f>IF(O144="zákl. přenesená",K144,0)</f>
        <v>0</v>
      </c>
      <c r="BH144" s="218">
        <f>IF(O144="sníž. přenesená",K144,0)</f>
        <v>0</v>
      </c>
      <c r="BI144" s="218">
        <f>IF(O144="nulová",K144,0)</f>
        <v>0</v>
      </c>
      <c r="BJ144" s="13" t="s">
        <v>80</v>
      </c>
      <c r="BK144" s="218">
        <f>ROUND(P144*H144,2)</f>
        <v>0</v>
      </c>
      <c r="BL144" s="13" t="s">
        <v>137</v>
      </c>
      <c r="BM144" s="13" t="s">
        <v>238</v>
      </c>
    </row>
    <row r="145" s="1" customFormat="1" ht="33.75" customHeight="1">
      <c r="B145" s="34"/>
      <c r="C145" s="206" t="s">
        <v>239</v>
      </c>
      <c r="D145" s="206" t="s">
        <v>132</v>
      </c>
      <c r="E145" s="207" t="s">
        <v>240</v>
      </c>
      <c r="F145" s="208" t="s">
        <v>241</v>
      </c>
      <c r="G145" s="209" t="s">
        <v>242</v>
      </c>
      <c r="H145" s="210">
        <v>360</v>
      </c>
      <c r="I145" s="211"/>
      <c r="J145" s="211"/>
      <c r="K145" s="212">
        <f>ROUND(P145*H145,2)</f>
        <v>0</v>
      </c>
      <c r="L145" s="208" t="s">
        <v>136</v>
      </c>
      <c r="M145" s="39"/>
      <c r="N145" s="213" t="s">
        <v>1</v>
      </c>
      <c r="O145" s="214" t="s">
        <v>41</v>
      </c>
      <c r="P145" s="215">
        <f>I145+J145</f>
        <v>0</v>
      </c>
      <c r="Q145" s="215">
        <f>ROUND(I145*H145,2)</f>
        <v>0</v>
      </c>
      <c r="R145" s="215">
        <f>ROUND(J145*H145,2)</f>
        <v>0</v>
      </c>
      <c r="S145" s="75"/>
      <c r="T145" s="216">
        <f>S145*H145</f>
        <v>0</v>
      </c>
      <c r="U145" s="216">
        <v>0</v>
      </c>
      <c r="V145" s="216">
        <f>U145*H145</f>
        <v>0</v>
      </c>
      <c r="W145" s="216">
        <v>0</v>
      </c>
      <c r="X145" s="216">
        <f>W145*H145</f>
        <v>0</v>
      </c>
      <c r="Y145" s="217" t="s">
        <v>1</v>
      </c>
      <c r="AR145" s="13" t="s">
        <v>137</v>
      </c>
      <c r="AT145" s="13" t="s">
        <v>132</v>
      </c>
      <c r="AU145" s="13" t="s">
        <v>82</v>
      </c>
      <c r="AY145" s="13" t="s">
        <v>130</v>
      </c>
      <c r="BE145" s="218">
        <f>IF(O145="základní",K145,0)</f>
        <v>0</v>
      </c>
      <c r="BF145" s="218">
        <f>IF(O145="snížená",K145,0)</f>
        <v>0</v>
      </c>
      <c r="BG145" s="218">
        <f>IF(O145="zákl. přenesená",K145,0)</f>
        <v>0</v>
      </c>
      <c r="BH145" s="218">
        <f>IF(O145="sníž. přenesená",K145,0)</f>
        <v>0</v>
      </c>
      <c r="BI145" s="218">
        <f>IF(O145="nulová",K145,0)</f>
        <v>0</v>
      </c>
      <c r="BJ145" s="13" t="s">
        <v>80</v>
      </c>
      <c r="BK145" s="218">
        <f>ROUND(P145*H145,2)</f>
        <v>0</v>
      </c>
      <c r="BL145" s="13" t="s">
        <v>137</v>
      </c>
      <c r="BM145" s="13" t="s">
        <v>243</v>
      </c>
    </row>
    <row r="146" s="11" customFormat="1">
      <c r="B146" s="219"/>
      <c r="C146" s="220"/>
      <c r="D146" s="221" t="s">
        <v>139</v>
      </c>
      <c r="E146" s="222" t="s">
        <v>1</v>
      </c>
      <c r="F146" s="223" t="s">
        <v>244</v>
      </c>
      <c r="G146" s="220"/>
      <c r="H146" s="224">
        <v>360</v>
      </c>
      <c r="I146" s="225"/>
      <c r="J146" s="225"/>
      <c r="K146" s="220"/>
      <c r="L146" s="220"/>
      <c r="M146" s="226"/>
      <c r="N146" s="227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9"/>
      <c r="AT146" s="230" t="s">
        <v>139</v>
      </c>
      <c r="AU146" s="230" t="s">
        <v>82</v>
      </c>
      <c r="AV146" s="11" t="s">
        <v>82</v>
      </c>
      <c r="AW146" s="11" t="s">
        <v>5</v>
      </c>
      <c r="AX146" s="11" t="s">
        <v>80</v>
      </c>
      <c r="AY146" s="230" t="s">
        <v>130</v>
      </c>
    </row>
    <row r="147" s="1" customFormat="1" ht="33.75" customHeight="1">
      <c r="B147" s="34"/>
      <c r="C147" s="206" t="s">
        <v>8</v>
      </c>
      <c r="D147" s="206" t="s">
        <v>132</v>
      </c>
      <c r="E147" s="207" t="s">
        <v>245</v>
      </c>
      <c r="F147" s="208" t="s">
        <v>241</v>
      </c>
      <c r="G147" s="209" t="s">
        <v>242</v>
      </c>
      <c r="H147" s="210">
        <v>240</v>
      </c>
      <c r="I147" s="211"/>
      <c r="J147" s="211"/>
      <c r="K147" s="212">
        <f>ROUND(P147*H147,2)</f>
        <v>0</v>
      </c>
      <c r="L147" s="208" t="s">
        <v>136</v>
      </c>
      <c r="M147" s="39"/>
      <c r="N147" s="213" t="s">
        <v>1</v>
      </c>
      <c r="O147" s="214" t="s">
        <v>41</v>
      </c>
      <c r="P147" s="215">
        <f>I147+J147</f>
        <v>0</v>
      </c>
      <c r="Q147" s="215">
        <f>ROUND(I147*H147,2)</f>
        <v>0</v>
      </c>
      <c r="R147" s="215">
        <f>ROUND(J147*H147,2)</f>
        <v>0</v>
      </c>
      <c r="S147" s="75"/>
      <c r="T147" s="216">
        <f>S147*H147</f>
        <v>0</v>
      </c>
      <c r="U147" s="216">
        <v>0</v>
      </c>
      <c r="V147" s="216">
        <f>U147*H147</f>
        <v>0</v>
      </c>
      <c r="W147" s="216">
        <v>0</v>
      </c>
      <c r="X147" s="216">
        <f>W147*H147</f>
        <v>0</v>
      </c>
      <c r="Y147" s="217" t="s">
        <v>1</v>
      </c>
      <c r="AR147" s="13" t="s">
        <v>137</v>
      </c>
      <c r="AT147" s="13" t="s">
        <v>132</v>
      </c>
      <c r="AU147" s="13" t="s">
        <v>82</v>
      </c>
      <c r="AY147" s="13" t="s">
        <v>130</v>
      </c>
      <c r="BE147" s="218">
        <f>IF(O147="základní",K147,0)</f>
        <v>0</v>
      </c>
      <c r="BF147" s="218">
        <f>IF(O147="snížená",K147,0)</f>
        <v>0</v>
      </c>
      <c r="BG147" s="218">
        <f>IF(O147="zákl. přenesená",K147,0)</f>
        <v>0</v>
      </c>
      <c r="BH147" s="218">
        <f>IF(O147="sníž. přenesená",K147,0)</f>
        <v>0</v>
      </c>
      <c r="BI147" s="218">
        <f>IF(O147="nulová",K147,0)</f>
        <v>0</v>
      </c>
      <c r="BJ147" s="13" t="s">
        <v>80</v>
      </c>
      <c r="BK147" s="218">
        <f>ROUND(P147*H147,2)</f>
        <v>0</v>
      </c>
      <c r="BL147" s="13" t="s">
        <v>137</v>
      </c>
      <c r="BM147" s="13" t="s">
        <v>246</v>
      </c>
    </row>
    <row r="148" s="11" customFormat="1">
      <c r="B148" s="219"/>
      <c r="C148" s="220"/>
      <c r="D148" s="221" t="s">
        <v>139</v>
      </c>
      <c r="E148" s="222" t="s">
        <v>1</v>
      </c>
      <c r="F148" s="223" t="s">
        <v>247</v>
      </c>
      <c r="G148" s="220"/>
      <c r="H148" s="224">
        <v>240</v>
      </c>
      <c r="I148" s="225"/>
      <c r="J148" s="225"/>
      <c r="K148" s="220"/>
      <c r="L148" s="220"/>
      <c r="M148" s="226"/>
      <c r="N148" s="227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9"/>
      <c r="AT148" s="230" t="s">
        <v>139</v>
      </c>
      <c r="AU148" s="230" t="s">
        <v>82</v>
      </c>
      <c r="AV148" s="11" t="s">
        <v>82</v>
      </c>
      <c r="AW148" s="11" t="s">
        <v>5</v>
      </c>
      <c r="AX148" s="11" t="s">
        <v>80</v>
      </c>
      <c r="AY148" s="230" t="s">
        <v>130</v>
      </c>
    </row>
    <row r="149" s="1" customFormat="1" ht="67.5" customHeight="1">
      <c r="B149" s="34"/>
      <c r="C149" s="206" t="s">
        <v>248</v>
      </c>
      <c r="D149" s="206" t="s">
        <v>132</v>
      </c>
      <c r="E149" s="207" t="s">
        <v>249</v>
      </c>
      <c r="F149" s="208" t="s">
        <v>250</v>
      </c>
      <c r="G149" s="209" t="s">
        <v>222</v>
      </c>
      <c r="H149" s="210">
        <v>2</v>
      </c>
      <c r="I149" s="211"/>
      <c r="J149" s="211"/>
      <c r="K149" s="212">
        <f>ROUND(P149*H149,2)</f>
        <v>0</v>
      </c>
      <c r="L149" s="208" t="s">
        <v>1</v>
      </c>
      <c r="M149" s="39"/>
      <c r="N149" s="213" t="s">
        <v>1</v>
      </c>
      <c r="O149" s="214" t="s">
        <v>41</v>
      </c>
      <c r="P149" s="215">
        <f>I149+J149</f>
        <v>0</v>
      </c>
      <c r="Q149" s="215">
        <f>ROUND(I149*H149,2)</f>
        <v>0</v>
      </c>
      <c r="R149" s="215">
        <f>ROUND(J149*H149,2)</f>
        <v>0</v>
      </c>
      <c r="S149" s="75"/>
      <c r="T149" s="216">
        <f>S149*H149</f>
        <v>0</v>
      </c>
      <c r="U149" s="216">
        <v>0</v>
      </c>
      <c r="V149" s="216">
        <f>U149*H149</f>
        <v>0</v>
      </c>
      <c r="W149" s="216">
        <v>0</v>
      </c>
      <c r="X149" s="216">
        <f>W149*H149</f>
        <v>0</v>
      </c>
      <c r="Y149" s="217" t="s">
        <v>1</v>
      </c>
      <c r="AR149" s="13" t="s">
        <v>137</v>
      </c>
      <c r="AT149" s="13" t="s">
        <v>132</v>
      </c>
      <c r="AU149" s="13" t="s">
        <v>82</v>
      </c>
      <c r="AY149" s="13" t="s">
        <v>130</v>
      </c>
      <c r="BE149" s="218">
        <f>IF(O149="základní",K149,0)</f>
        <v>0</v>
      </c>
      <c r="BF149" s="218">
        <f>IF(O149="snížená",K149,0)</f>
        <v>0</v>
      </c>
      <c r="BG149" s="218">
        <f>IF(O149="zákl. přenesená",K149,0)</f>
        <v>0</v>
      </c>
      <c r="BH149" s="218">
        <f>IF(O149="sníž. přenesená",K149,0)</f>
        <v>0</v>
      </c>
      <c r="BI149" s="218">
        <f>IF(O149="nulová",K149,0)</f>
        <v>0</v>
      </c>
      <c r="BJ149" s="13" t="s">
        <v>80</v>
      </c>
      <c r="BK149" s="218">
        <f>ROUND(P149*H149,2)</f>
        <v>0</v>
      </c>
      <c r="BL149" s="13" t="s">
        <v>137</v>
      </c>
      <c r="BM149" s="13" t="s">
        <v>251</v>
      </c>
    </row>
    <row r="150" s="1" customFormat="1" ht="16.5" customHeight="1">
      <c r="B150" s="34"/>
      <c r="C150" s="206" t="s">
        <v>252</v>
      </c>
      <c r="D150" s="206" t="s">
        <v>132</v>
      </c>
      <c r="E150" s="207" t="s">
        <v>253</v>
      </c>
      <c r="F150" s="208" t="s">
        <v>254</v>
      </c>
      <c r="G150" s="209" t="s">
        <v>255</v>
      </c>
      <c r="H150" s="210">
        <v>240</v>
      </c>
      <c r="I150" s="211"/>
      <c r="J150" s="211"/>
      <c r="K150" s="212">
        <f>ROUND(P150*H150,2)</f>
        <v>0</v>
      </c>
      <c r="L150" s="208" t="s">
        <v>1</v>
      </c>
      <c r="M150" s="39"/>
      <c r="N150" s="213" t="s">
        <v>1</v>
      </c>
      <c r="O150" s="214" t="s">
        <v>41</v>
      </c>
      <c r="P150" s="215">
        <f>I150+J150</f>
        <v>0</v>
      </c>
      <c r="Q150" s="215">
        <f>ROUND(I150*H150,2)</f>
        <v>0</v>
      </c>
      <c r="R150" s="215">
        <f>ROUND(J150*H150,2)</f>
        <v>0</v>
      </c>
      <c r="S150" s="75"/>
      <c r="T150" s="216">
        <f>S150*H150</f>
        <v>0</v>
      </c>
      <c r="U150" s="216">
        <v>0</v>
      </c>
      <c r="V150" s="216">
        <f>U150*H150</f>
        <v>0</v>
      </c>
      <c r="W150" s="216">
        <v>0</v>
      </c>
      <c r="X150" s="216">
        <f>W150*H150</f>
        <v>0</v>
      </c>
      <c r="Y150" s="217" t="s">
        <v>1</v>
      </c>
      <c r="AR150" s="13" t="s">
        <v>137</v>
      </c>
      <c r="AT150" s="13" t="s">
        <v>132</v>
      </c>
      <c r="AU150" s="13" t="s">
        <v>82</v>
      </c>
      <c r="AY150" s="13" t="s">
        <v>130</v>
      </c>
      <c r="BE150" s="218">
        <f>IF(O150="základní",K150,0)</f>
        <v>0</v>
      </c>
      <c r="BF150" s="218">
        <f>IF(O150="snížená",K150,0)</f>
        <v>0</v>
      </c>
      <c r="BG150" s="218">
        <f>IF(O150="zákl. přenesená",K150,0)</f>
        <v>0</v>
      </c>
      <c r="BH150" s="218">
        <f>IF(O150="sníž. přenesená",K150,0)</f>
        <v>0</v>
      </c>
      <c r="BI150" s="218">
        <f>IF(O150="nulová",K150,0)</f>
        <v>0</v>
      </c>
      <c r="BJ150" s="13" t="s">
        <v>80</v>
      </c>
      <c r="BK150" s="218">
        <f>ROUND(P150*H150,2)</f>
        <v>0</v>
      </c>
      <c r="BL150" s="13" t="s">
        <v>137</v>
      </c>
      <c r="BM150" s="13" t="s">
        <v>256</v>
      </c>
    </row>
    <row r="151" s="11" customFormat="1">
      <c r="B151" s="219"/>
      <c r="C151" s="220"/>
      <c r="D151" s="221" t="s">
        <v>139</v>
      </c>
      <c r="E151" s="222" t="s">
        <v>1</v>
      </c>
      <c r="F151" s="223" t="s">
        <v>257</v>
      </c>
      <c r="G151" s="220"/>
      <c r="H151" s="224">
        <v>240</v>
      </c>
      <c r="I151" s="225"/>
      <c r="J151" s="225"/>
      <c r="K151" s="220"/>
      <c r="L151" s="220"/>
      <c r="M151" s="226"/>
      <c r="N151" s="227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9"/>
      <c r="AT151" s="230" t="s">
        <v>139</v>
      </c>
      <c r="AU151" s="230" t="s">
        <v>82</v>
      </c>
      <c r="AV151" s="11" t="s">
        <v>82</v>
      </c>
      <c r="AW151" s="11" t="s">
        <v>5</v>
      </c>
      <c r="AX151" s="11" t="s">
        <v>80</v>
      </c>
      <c r="AY151" s="230" t="s">
        <v>130</v>
      </c>
    </row>
    <row r="152" s="1" customFormat="1" ht="16.5" customHeight="1">
      <c r="B152" s="34"/>
      <c r="C152" s="206" t="s">
        <v>258</v>
      </c>
      <c r="D152" s="206" t="s">
        <v>132</v>
      </c>
      <c r="E152" s="207" t="s">
        <v>259</v>
      </c>
      <c r="F152" s="208" t="s">
        <v>260</v>
      </c>
      <c r="G152" s="209" t="s">
        <v>255</v>
      </c>
      <c r="H152" s="210">
        <v>360</v>
      </c>
      <c r="I152" s="211"/>
      <c r="J152" s="211"/>
      <c r="K152" s="212">
        <f>ROUND(P152*H152,2)</f>
        <v>0</v>
      </c>
      <c r="L152" s="208" t="s">
        <v>1</v>
      </c>
      <c r="M152" s="39"/>
      <c r="N152" s="213" t="s">
        <v>1</v>
      </c>
      <c r="O152" s="214" t="s">
        <v>41</v>
      </c>
      <c r="P152" s="215">
        <f>I152+J152</f>
        <v>0</v>
      </c>
      <c r="Q152" s="215">
        <f>ROUND(I152*H152,2)</f>
        <v>0</v>
      </c>
      <c r="R152" s="215">
        <f>ROUND(J152*H152,2)</f>
        <v>0</v>
      </c>
      <c r="S152" s="75"/>
      <c r="T152" s="216">
        <f>S152*H152</f>
        <v>0</v>
      </c>
      <c r="U152" s="216">
        <v>0</v>
      </c>
      <c r="V152" s="216">
        <f>U152*H152</f>
        <v>0</v>
      </c>
      <c r="W152" s="216">
        <v>0</v>
      </c>
      <c r="X152" s="216">
        <f>W152*H152</f>
        <v>0</v>
      </c>
      <c r="Y152" s="217" t="s">
        <v>1</v>
      </c>
      <c r="AR152" s="13" t="s">
        <v>137</v>
      </c>
      <c r="AT152" s="13" t="s">
        <v>132</v>
      </c>
      <c r="AU152" s="13" t="s">
        <v>82</v>
      </c>
      <c r="AY152" s="13" t="s">
        <v>130</v>
      </c>
      <c r="BE152" s="218">
        <f>IF(O152="základní",K152,0)</f>
        <v>0</v>
      </c>
      <c r="BF152" s="218">
        <f>IF(O152="snížená",K152,0)</f>
        <v>0</v>
      </c>
      <c r="BG152" s="218">
        <f>IF(O152="zákl. přenesená",K152,0)</f>
        <v>0</v>
      </c>
      <c r="BH152" s="218">
        <f>IF(O152="sníž. přenesená",K152,0)</f>
        <v>0</v>
      </c>
      <c r="BI152" s="218">
        <f>IF(O152="nulová",K152,0)</f>
        <v>0</v>
      </c>
      <c r="BJ152" s="13" t="s">
        <v>80</v>
      </c>
      <c r="BK152" s="218">
        <f>ROUND(P152*H152,2)</f>
        <v>0</v>
      </c>
      <c r="BL152" s="13" t="s">
        <v>137</v>
      </c>
      <c r="BM152" s="13" t="s">
        <v>261</v>
      </c>
    </row>
    <row r="153" s="11" customFormat="1">
      <c r="B153" s="219"/>
      <c r="C153" s="220"/>
      <c r="D153" s="221" t="s">
        <v>139</v>
      </c>
      <c r="E153" s="222" t="s">
        <v>1</v>
      </c>
      <c r="F153" s="223" t="s">
        <v>262</v>
      </c>
      <c r="G153" s="220"/>
      <c r="H153" s="224">
        <v>360</v>
      </c>
      <c r="I153" s="225"/>
      <c r="J153" s="225"/>
      <c r="K153" s="220"/>
      <c r="L153" s="220"/>
      <c r="M153" s="226"/>
      <c r="N153" s="227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9"/>
      <c r="AT153" s="230" t="s">
        <v>139</v>
      </c>
      <c r="AU153" s="230" t="s">
        <v>82</v>
      </c>
      <c r="AV153" s="11" t="s">
        <v>82</v>
      </c>
      <c r="AW153" s="11" t="s">
        <v>5</v>
      </c>
      <c r="AX153" s="11" t="s">
        <v>80</v>
      </c>
      <c r="AY153" s="230" t="s">
        <v>130</v>
      </c>
    </row>
    <row r="154" s="10" customFormat="1" ht="22.8" customHeight="1">
      <c r="B154" s="189"/>
      <c r="C154" s="190"/>
      <c r="D154" s="191" t="s">
        <v>71</v>
      </c>
      <c r="E154" s="204" t="s">
        <v>263</v>
      </c>
      <c r="F154" s="204" t="s">
        <v>264</v>
      </c>
      <c r="G154" s="190"/>
      <c r="H154" s="190"/>
      <c r="I154" s="193"/>
      <c r="J154" s="193"/>
      <c r="K154" s="205">
        <f>BK154</f>
        <v>0</v>
      </c>
      <c r="L154" s="190"/>
      <c r="M154" s="195"/>
      <c r="N154" s="196"/>
      <c r="O154" s="197"/>
      <c r="P154" s="197"/>
      <c r="Q154" s="198">
        <f>SUM(Q155:Q156)</f>
        <v>0</v>
      </c>
      <c r="R154" s="198">
        <f>SUM(R155:R156)</f>
        <v>0</v>
      </c>
      <c r="S154" s="197"/>
      <c r="T154" s="199">
        <f>SUM(T155:T156)</f>
        <v>0</v>
      </c>
      <c r="U154" s="197"/>
      <c r="V154" s="199">
        <f>SUM(V155:V156)</f>
        <v>0</v>
      </c>
      <c r="W154" s="197"/>
      <c r="X154" s="199">
        <f>SUM(X155:X156)</f>
        <v>0</v>
      </c>
      <c r="Y154" s="200"/>
      <c r="AR154" s="201" t="s">
        <v>137</v>
      </c>
      <c r="AT154" s="202" t="s">
        <v>71</v>
      </c>
      <c r="AU154" s="202" t="s">
        <v>80</v>
      </c>
      <c r="AY154" s="201" t="s">
        <v>130</v>
      </c>
      <c r="BK154" s="203">
        <f>SUM(BK155:BK156)</f>
        <v>0</v>
      </c>
    </row>
    <row r="155" s="1" customFormat="1" ht="16.5" customHeight="1">
      <c r="B155" s="34"/>
      <c r="C155" s="206" t="s">
        <v>218</v>
      </c>
      <c r="D155" s="206" t="s">
        <v>132</v>
      </c>
      <c r="E155" s="207" t="s">
        <v>265</v>
      </c>
      <c r="F155" s="208" t="s">
        <v>266</v>
      </c>
      <c r="G155" s="209" t="s">
        <v>267</v>
      </c>
      <c r="H155" s="210">
        <v>147.40000000000001</v>
      </c>
      <c r="I155" s="211"/>
      <c r="J155" s="211"/>
      <c r="K155" s="212">
        <f>ROUND(P155*H155,2)</f>
        <v>0</v>
      </c>
      <c r="L155" s="208" t="s">
        <v>268</v>
      </c>
      <c r="M155" s="39"/>
      <c r="N155" s="213" t="s">
        <v>1</v>
      </c>
      <c r="O155" s="214" t="s">
        <v>41</v>
      </c>
      <c r="P155" s="215">
        <f>I155+J155</f>
        <v>0</v>
      </c>
      <c r="Q155" s="215">
        <f>ROUND(I155*H155,2)</f>
        <v>0</v>
      </c>
      <c r="R155" s="215">
        <f>ROUND(J155*H155,2)</f>
        <v>0</v>
      </c>
      <c r="S155" s="75"/>
      <c r="T155" s="216">
        <f>S155*H155</f>
        <v>0</v>
      </c>
      <c r="U155" s="216">
        <v>0</v>
      </c>
      <c r="V155" s="216">
        <f>U155*H155</f>
        <v>0</v>
      </c>
      <c r="W155" s="216">
        <v>0</v>
      </c>
      <c r="X155" s="216">
        <f>W155*H155</f>
        <v>0</v>
      </c>
      <c r="Y155" s="217" t="s">
        <v>1</v>
      </c>
      <c r="AR155" s="13" t="s">
        <v>269</v>
      </c>
      <c r="AT155" s="13" t="s">
        <v>132</v>
      </c>
      <c r="AU155" s="13" t="s">
        <v>82</v>
      </c>
      <c r="AY155" s="13" t="s">
        <v>130</v>
      </c>
      <c r="BE155" s="218">
        <f>IF(O155="základní",K155,0)</f>
        <v>0</v>
      </c>
      <c r="BF155" s="218">
        <f>IF(O155="snížená",K155,0)</f>
        <v>0</v>
      </c>
      <c r="BG155" s="218">
        <f>IF(O155="zákl. přenesená",K155,0)</f>
        <v>0</v>
      </c>
      <c r="BH155" s="218">
        <f>IF(O155="sníž. přenesená",K155,0)</f>
        <v>0</v>
      </c>
      <c r="BI155" s="218">
        <f>IF(O155="nulová",K155,0)</f>
        <v>0</v>
      </c>
      <c r="BJ155" s="13" t="s">
        <v>80</v>
      </c>
      <c r="BK155" s="218">
        <f>ROUND(P155*H155,2)</f>
        <v>0</v>
      </c>
      <c r="BL155" s="13" t="s">
        <v>269</v>
      </c>
      <c r="BM155" s="13" t="s">
        <v>270</v>
      </c>
    </row>
    <row r="156" s="11" customFormat="1">
      <c r="B156" s="219"/>
      <c r="C156" s="220"/>
      <c r="D156" s="221" t="s">
        <v>139</v>
      </c>
      <c r="E156" s="222" t="s">
        <v>1</v>
      </c>
      <c r="F156" s="223" t="s">
        <v>271</v>
      </c>
      <c r="G156" s="220"/>
      <c r="H156" s="224">
        <v>147.40000000000001</v>
      </c>
      <c r="I156" s="225"/>
      <c r="J156" s="225"/>
      <c r="K156" s="220"/>
      <c r="L156" s="220"/>
      <c r="M156" s="226"/>
      <c r="N156" s="231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3"/>
      <c r="AT156" s="230" t="s">
        <v>139</v>
      </c>
      <c r="AU156" s="230" t="s">
        <v>82</v>
      </c>
      <c r="AV156" s="11" t="s">
        <v>82</v>
      </c>
      <c r="AW156" s="11" t="s">
        <v>5</v>
      </c>
      <c r="AX156" s="11" t="s">
        <v>72</v>
      </c>
      <c r="AY156" s="230" t="s">
        <v>130</v>
      </c>
    </row>
    <row r="157" s="1" customFormat="1" ht="6.96" customHeight="1">
      <c r="B157" s="53"/>
      <c r="C157" s="54"/>
      <c r="D157" s="54"/>
      <c r="E157" s="54"/>
      <c r="F157" s="54"/>
      <c r="G157" s="54"/>
      <c r="H157" s="54"/>
      <c r="I157" s="153"/>
      <c r="J157" s="153"/>
      <c r="K157" s="54"/>
      <c r="L157" s="54"/>
      <c r="M157" s="39"/>
    </row>
  </sheetData>
  <sheetProtection sheet="1" autoFilter="0" formatColumns="0" formatRows="0" objects="1" scenarios="1" spinCount="100000" saltValue="uHhTS05QDE7GyxX6NTegxmFdGlKQc68JTC+OiibpPI5Cg0Etjc3UoY6C4+FWSUP+0Zf8LOIreHYk58yVlKel4A==" hashValue="YhPDVnSfym0WeYojSmsCwHLR7qZiqX7C7bDCPElEOpgTSn94+J3lybfV/CdffpkWgC3HUSRxIvmejKbt1bNrxw==" algorithmName="SHA-512" password="CC35"/>
  <autoFilter ref="C86:L156"/>
  <mergeCells count="9">
    <mergeCell ref="E7:H7"/>
    <mergeCell ref="E9:H9"/>
    <mergeCell ref="E18:H18"/>
    <mergeCell ref="E27:H27"/>
    <mergeCell ref="E50:H50"/>
    <mergeCell ref="E52:H52"/>
    <mergeCell ref="E77:H77"/>
    <mergeCell ref="E79:H79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23.5" style="121" customWidth="1"/>
    <col min="10" max="10" width="23.5" style="121" customWidth="1"/>
    <col min="11" max="11" width="23.5" customWidth="1"/>
    <col min="12" max="12" width="15.5" customWidth="1"/>
    <col min="13" max="13" width="9.33" customWidth="1"/>
    <col min="14" max="14" width="10.83" hidden="1" customWidth="1"/>
    <col min="15" max="15" width="9.33" hidden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4.17" hidden="1" customWidth="1"/>
    <col min="22" max="22" width="14.17" hidden="1" customWidth="1"/>
    <col min="23" max="23" width="14.17" hidden="1" customWidth="1"/>
    <col min="24" max="24" width="14.17" hidden="1" customWidth="1"/>
    <col min="25" max="25" width="14.17" hidden="1" customWidth="1"/>
    <col min="26" max="26" width="16.33" customWidth="1"/>
    <col min="27" max="27" width="12.33" customWidth="1"/>
    <col min="28" max="28" width="15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M2"/>
      <c r="AT2" s="13" t="s">
        <v>85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4"/>
      <c r="K3" s="123"/>
      <c r="L3" s="123"/>
      <c r="M3" s="16"/>
      <c r="AT3" s="13" t="s">
        <v>82</v>
      </c>
    </row>
    <row r="4" ht="24.96" customHeight="1">
      <c r="B4" s="16"/>
      <c r="D4" s="125" t="s">
        <v>92</v>
      </c>
      <c r="M4" s="16"/>
      <c r="N4" s="20" t="s">
        <v>11</v>
      </c>
      <c r="AT4" s="13" t="s">
        <v>4</v>
      </c>
    </row>
    <row r="5" ht="6.96" customHeight="1">
      <c r="B5" s="16"/>
      <c r="M5" s="16"/>
    </row>
    <row r="6" ht="12" customHeight="1">
      <c r="B6" s="16"/>
      <c r="D6" s="126" t="s">
        <v>17</v>
      </c>
      <c r="M6" s="16"/>
    </row>
    <row r="7" ht="16.5" customHeight="1">
      <c r="B7" s="16"/>
      <c r="E7" s="127" t="str">
        <f>'Rekapitulace stavby'!K6</f>
        <v>Bezpečná chůze mezi obcemi Středokluky - Běloky</v>
      </c>
      <c r="F7" s="126"/>
      <c r="G7" s="126"/>
      <c r="H7" s="126"/>
      <c r="M7" s="16"/>
    </row>
    <row r="8" s="1" customFormat="1" ht="12" customHeight="1">
      <c r="B8" s="39"/>
      <c r="D8" s="126" t="s">
        <v>93</v>
      </c>
      <c r="I8" s="128"/>
      <c r="J8" s="128"/>
      <c r="M8" s="39"/>
    </row>
    <row r="9" s="1" customFormat="1" ht="36.96" customHeight="1">
      <c r="B9" s="39"/>
      <c r="E9" s="129" t="s">
        <v>272</v>
      </c>
      <c r="F9" s="1"/>
      <c r="G9" s="1"/>
      <c r="H9" s="1"/>
      <c r="I9" s="128"/>
      <c r="J9" s="128"/>
      <c r="M9" s="39"/>
    </row>
    <row r="10" s="1" customFormat="1">
      <c r="B10" s="39"/>
      <c r="I10" s="128"/>
      <c r="J10" s="128"/>
      <c r="M10" s="39"/>
    </row>
    <row r="11" s="1" customFormat="1" ht="12" customHeight="1">
      <c r="B11" s="39"/>
      <c r="D11" s="126" t="s">
        <v>19</v>
      </c>
      <c r="F11" s="13" t="s">
        <v>1</v>
      </c>
      <c r="I11" s="130" t="s">
        <v>20</v>
      </c>
      <c r="J11" s="131" t="s">
        <v>1</v>
      </c>
      <c r="M11" s="39"/>
    </row>
    <row r="12" s="1" customFormat="1" ht="12" customHeight="1">
      <c r="B12" s="39"/>
      <c r="D12" s="126" t="s">
        <v>21</v>
      </c>
      <c r="F12" s="13" t="s">
        <v>22</v>
      </c>
      <c r="I12" s="130" t="s">
        <v>23</v>
      </c>
      <c r="J12" s="132" t="str">
        <f>'Rekapitulace stavby'!AN8</f>
        <v>7. 9. 2018</v>
      </c>
      <c r="M12" s="39"/>
    </row>
    <row r="13" s="1" customFormat="1" ht="10.8" customHeight="1">
      <c r="B13" s="39"/>
      <c r="I13" s="128"/>
      <c r="J13" s="128"/>
      <c r="M13" s="39"/>
    </row>
    <row r="14" s="1" customFormat="1" ht="12" customHeight="1">
      <c r="B14" s="39"/>
      <c r="D14" s="126" t="s">
        <v>25</v>
      </c>
      <c r="I14" s="130" t="s">
        <v>26</v>
      </c>
      <c r="J14" s="131" t="s">
        <v>1</v>
      </c>
      <c r="M14" s="39"/>
    </row>
    <row r="15" s="1" customFormat="1" ht="18" customHeight="1">
      <c r="B15" s="39"/>
      <c r="E15" s="13" t="s">
        <v>27</v>
      </c>
      <c r="I15" s="130" t="s">
        <v>28</v>
      </c>
      <c r="J15" s="131" t="s">
        <v>1</v>
      </c>
      <c r="M15" s="39"/>
    </row>
    <row r="16" s="1" customFormat="1" ht="6.96" customHeight="1">
      <c r="B16" s="39"/>
      <c r="I16" s="128"/>
      <c r="J16" s="128"/>
      <c r="M16" s="39"/>
    </row>
    <row r="17" s="1" customFormat="1" ht="12" customHeight="1">
      <c r="B17" s="39"/>
      <c r="D17" s="126" t="s">
        <v>29</v>
      </c>
      <c r="I17" s="130" t="s">
        <v>26</v>
      </c>
      <c r="J17" s="29" t="str">
        <f>'Rekapitulace stavby'!AN13</f>
        <v>Vyplň údaj</v>
      </c>
      <c r="M17" s="39"/>
    </row>
    <row r="18" s="1" customFormat="1" ht="18" customHeight="1">
      <c r="B18" s="39"/>
      <c r="E18" s="29" t="str">
        <f>'Rekapitulace stavby'!E14</f>
        <v>Vyplň údaj</v>
      </c>
      <c r="F18" s="13"/>
      <c r="G18" s="13"/>
      <c r="H18" s="13"/>
      <c r="I18" s="130" t="s">
        <v>28</v>
      </c>
      <c r="J18" s="29" t="str">
        <f>'Rekapitulace stavby'!AN14</f>
        <v>Vyplň údaj</v>
      </c>
      <c r="M18" s="39"/>
    </row>
    <row r="19" s="1" customFormat="1" ht="6.96" customHeight="1">
      <c r="B19" s="39"/>
      <c r="I19" s="128"/>
      <c r="J19" s="128"/>
      <c r="M19" s="39"/>
    </row>
    <row r="20" s="1" customFormat="1" ht="12" customHeight="1">
      <c r="B20" s="39"/>
      <c r="D20" s="126" t="s">
        <v>31</v>
      </c>
      <c r="I20" s="130" t="s">
        <v>26</v>
      </c>
      <c r="J20" s="131" t="s">
        <v>1</v>
      </c>
      <c r="M20" s="39"/>
    </row>
    <row r="21" s="1" customFormat="1" ht="18" customHeight="1">
      <c r="B21" s="39"/>
      <c r="E21" s="13" t="s">
        <v>32</v>
      </c>
      <c r="I21" s="130" t="s">
        <v>28</v>
      </c>
      <c r="J21" s="131" t="s">
        <v>1</v>
      </c>
      <c r="M21" s="39"/>
    </row>
    <row r="22" s="1" customFormat="1" ht="6.96" customHeight="1">
      <c r="B22" s="39"/>
      <c r="I22" s="128"/>
      <c r="J22" s="128"/>
      <c r="M22" s="39"/>
    </row>
    <row r="23" s="1" customFormat="1" ht="12" customHeight="1">
      <c r="B23" s="39"/>
      <c r="D23" s="126" t="s">
        <v>33</v>
      </c>
      <c r="I23" s="130" t="s">
        <v>26</v>
      </c>
      <c r="J23" s="131" t="str">
        <f>IF('Rekapitulace stavby'!AN19="","",'Rekapitulace stavby'!AN19)</f>
        <v/>
      </c>
      <c r="M23" s="39"/>
    </row>
    <row r="24" s="1" customFormat="1" ht="18" customHeight="1">
      <c r="B24" s="39"/>
      <c r="E24" s="13" t="str">
        <f>IF('Rekapitulace stavby'!E20="","",'Rekapitulace stavby'!E20)</f>
        <v xml:space="preserve"> </v>
      </c>
      <c r="I24" s="130" t="s">
        <v>28</v>
      </c>
      <c r="J24" s="131" t="str">
        <f>IF('Rekapitulace stavby'!AN20="","",'Rekapitulace stavby'!AN20)</f>
        <v/>
      </c>
      <c r="M24" s="39"/>
    </row>
    <row r="25" s="1" customFormat="1" ht="6.96" customHeight="1">
      <c r="B25" s="39"/>
      <c r="I25" s="128"/>
      <c r="J25" s="128"/>
      <c r="M25" s="39"/>
    </row>
    <row r="26" s="1" customFormat="1" ht="12" customHeight="1">
      <c r="B26" s="39"/>
      <c r="D26" s="126" t="s">
        <v>35</v>
      </c>
      <c r="I26" s="128"/>
      <c r="J26" s="128"/>
      <c r="M26" s="39"/>
    </row>
    <row r="27" s="6" customFormat="1" ht="16.5" customHeight="1">
      <c r="B27" s="133"/>
      <c r="E27" s="134" t="s">
        <v>1</v>
      </c>
      <c r="F27" s="134"/>
      <c r="G27" s="134"/>
      <c r="H27" s="134"/>
      <c r="I27" s="135"/>
      <c r="J27" s="135"/>
      <c r="M27" s="133"/>
    </row>
    <row r="28" s="1" customFormat="1" ht="6.96" customHeight="1">
      <c r="B28" s="39"/>
      <c r="I28" s="128"/>
      <c r="J28" s="128"/>
      <c r="M28" s="39"/>
    </row>
    <row r="29" s="1" customFormat="1" ht="6.96" customHeight="1">
      <c r="B29" s="39"/>
      <c r="D29" s="67"/>
      <c r="E29" s="67"/>
      <c r="F29" s="67"/>
      <c r="G29" s="67"/>
      <c r="H29" s="67"/>
      <c r="I29" s="136"/>
      <c r="J29" s="136"/>
      <c r="K29" s="67"/>
      <c r="L29" s="67"/>
      <c r="M29" s="39"/>
    </row>
    <row r="30" s="1" customFormat="1">
      <c r="B30" s="39"/>
      <c r="E30" s="126" t="s">
        <v>95</v>
      </c>
      <c r="I30" s="128"/>
      <c r="J30" s="128"/>
      <c r="K30" s="137">
        <f>I61</f>
        <v>0</v>
      </c>
      <c r="M30" s="39"/>
    </row>
    <row r="31" s="1" customFormat="1">
      <c r="B31" s="39"/>
      <c r="E31" s="126" t="s">
        <v>96</v>
      </c>
      <c r="I31" s="128"/>
      <c r="J31" s="128"/>
      <c r="K31" s="137">
        <f>J61</f>
        <v>0</v>
      </c>
      <c r="M31" s="39"/>
    </row>
    <row r="32" s="1" customFormat="1" ht="25.44" customHeight="1">
      <c r="B32" s="39"/>
      <c r="D32" s="138" t="s">
        <v>36</v>
      </c>
      <c r="I32" s="128"/>
      <c r="J32" s="128"/>
      <c r="K32" s="139">
        <f>ROUND(K86, 2)</f>
        <v>0</v>
      </c>
      <c r="M32" s="39"/>
    </row>
    <row r="33" s="1" customFormat="1" ht="6.96" customHeight="1">
      <c r="B33" s="39"/>
      <c r="D33" s="67"/>
      <c r="E33" s="67"/>
      <c r="F33" s="67"/>
      <c r="G33" s="67"/>
      <c r="H33" s="67"/>
      <c r="I33" s="136"/>
      <c r="J33" s="136"/>
      <c r="K33" s="67"/>
      <c r="L33" s="67"/>
      <c r="M33" s="39"/>
    </row>
    <row r="34" s="1" customFormat="1" ht="14.4" customHeight="1">
      <c r="B34" s="39"/>
      <c r="F34" s="140" t="s">
        <v>38</v>
      </c>
      <c r="I34" s="141" t="s">
        <v>37</v>
      </c>
      <c r="J34" s="128"/>
      <c r="K34" s="140" t="s">
        <v>39</v>
      </c>
      <c r="M34" s="39"/>
    </row>
    <row r="35" s="1" customFormat="1" ht="14.4" customHeight="1">
      <c r="B35" s="39"/>
      <c r="D35" s="126" t="s">
        <v>40</v>
      </c>
      <c r="E35" s="126" t="s">
        <v>41</v>
      </c>
      <c r="F35" s="137">
        <f>ROUND((SUM(BE86:BE98)),  2)</f>
        <v>0</v>
      </c>
      <c r="I35" s="142">
        <v>0.20999999999999999</v>
      </c>
      <c r="J35" s="128"/>
      <c r="K35" s="137">
        <f>ROUND(((SUM(BE86:BE98))*I35),  2)</f>
        <v>0</v>
      </c>
      <c r="M35" s="39"/>
    </row>
    <row r="36" s="1" customFormat="1" ht="14.4" customHeight="1">
      <c r="B36" s="39"/>
      <c r="E36" s="126" t="s">
        <v>42</v>
      </c>
      <c r="F36" s="137">
        <f>ROUND((SUM(BF86:BF98)),  2)</f>
        <v>0</v>
      </c>
      <c r="I36" s="142">
        <v>0.14999999999999999</v>
      </c>
      <c r="J36" s="128"/>
      <c r="K36" s="137">
        <f>ROUND(((SUM(BF86:BF98))*I36),  2)</f>
        <v>0</v>
      </c>
      <c r="M36" s="39"/>
    </row>
    <row r="37" hidden="1" s="1" customFormat="1" ht="14.4" customHeight="1">
      <c r="B37" s="39"/>
      <c r="E37" s="126" t="s">
        <v>43</v>
      </c>
      <c r="F37" s="137">
        <f>ROUND((SUM(BG86:BG98)),  2)</f>
        <v>0</v>
      </c>
      <c r="I37" s="142">
        <v>0.20999999999999999</v>
      </c>
      <c r="J37" s="128"/>
      <c r="K37" s="137">
        <f>0</f>
        <v>0</v>
      </c>
      <c r="M37" s="39"/>
    </row>
    <row r="38" hidden="1" s="1" customFormat="1" ht="14.4" customHeight="1">
      <c r="B38" s="39"/>
      <c r="E38" s="126" t="s">
        <v>44</v>
      </c>
      <c r="F38" s="137">
        <f>ROUND((SUM(BH86:BH98)),  2)</f>
        <v>0</v>
      </c>
      <c r="I38" s="142">
        <v>0.14999999999999999</v>
      </c>
      <c r="J38" s="128"/>
      <c r="K38" s="137">
        <f>0</f>
        <v>0</v>
      </c>
      <c r="M38" s="39"/>
    </row>
    <row r="39" hidden="1" s="1" customFormat="1" ht="14.4" customHeight="1">
      <c r="B39" s="39"/>
      <c r="E39" s="126" t="s">
        <v>45</v>
      </c>
      <c r="F39" s="137">
        <f>ROUND((SUM(BI86:BI98)),  2)</f>
        <v>0</v>
      </c>
      <c r="I39" s="142">
        <v>0</v>
      </c>
      <c r="J39" s="128"/>
      <c r="K39" s="137">
        <f>0</f>
        <v>0</v>
      </c>
      <c r="M39" s="39"/>
    </row>
    <row r="40" s="1" customFormat="1" ht="6.96" customHeight="1">
      <c r="B40" s="39"/>
      <c r="I40" s="128"/>
      <c r="J40" s="128"/>
      <c r="M40" s="39"/>
    </row>
    <row r="41" s="1" customFormat="1" ht="25.44" customHeight="1">
      <c r="B41" s="39"/>
      <c r="C41" s="143"/>
      <c r="D41" s="144" t="s">
        <v>46</v>
      </c>
      <c r="E41" s="145"/>
      <c r="F41" s="145"/>
      <c r="G41" s="146" t="s">
        <v>47</v>
      </c>
      <c r="H41" s="147" t="s">
        <v>48</v>
      </c>
      <c r="I41" s="148"/>
      <c r="J41" s="148"/>
      <c r="K41" s="149">
        <f>SUM(K32:K39)</f>
        <v>0</v>
      </c>
      <c r="L41" s="150"/>
      <c r="M41" s="39"/>
    </row>
    <row r="42" s="1" customFormat="1" ht="14.4" customHeight="1">
      <c r="B42" s="151"/>
      <c r="C42" s="152"/>
      <c r="D42" s="152"/>
      <c r="E42" s="152"/>
      <c r="F42" s="152"/>
      <c r="G42" s="152"/>
      <c r="H42" s="152"/>
      <c r="I42" s="153"/>
      <c r="J42" s="153"/>
      <c r="K42" s="152"/>
      <c r="L42" s="152"/>
      <c r="M42" s="39"/>
    </row>
    <row r="46" s="1" customFormat="1" ht="6.96" customHeight="1">
      <c r="B46" s="154"/>
      <c r="C46" s="155"/>
      <c r="D46" s="155"/>
      <c r="E46" s="155"/>
      <c r="F46" s="155"/>
      <c r="G46" s="155"/>
      <c r="H46" s="155"/>
      <c r="I46" s="156"/>
      <c r="J46" s="156"/>
      <c r="K46" s="155"/>
      <c r="L46" s="155"/>
      <c r="M46" s="39"/>
    </row>
    <row r="47" s="1" customFormat="1" ht="24.96" customHeight="1">
      <c r="B47" s="34"/>
      <c r="C47" s="19" t="s">
        <v>97</v>
      </c>
      <c r="D47" s="35"/>
      <c r="E47" s="35"/>
      <c r="F47" s="35"/>
      <c r="G47" s="35"/>
      <c r="H47" s="35"/>
      <c r="I47" s="128"/>
      <c r="J47" s="128"/>
      <c r="K47" s="35"/>
      <c r="L47" s="35"/>
      <c r="M47" s="39"/>
    </row>
    <row r="48" s="1" customFormat="1" ht="6.96" customHeight="1">
      <c r="B48" s="34"/>
      <c r="C48" s="35"/>
      <c r="D48" s="35"/>
      <c r="E48" s="35"/>
      <c r="F48" s="35"/>
      <c r="G48" s="35"/>
      <c r="H48" s="35"/>
      <c r="I48" s="128"/>
      <c r="J48" s="128"/>
      <c r="K48" s="35"/>
      <c r="L48" s="35"/>
      <c r="M48" s="39"/>
    </row>
    <row r="49" s="1" customFormat="1" ht="12" customHeight="1">
      <c r="B49" s="34"/>
      <c r="C49" s="28" t="s">
        <v>17</v>
      </c>
      <c r="D49" s="35"/>
      <c r="E49" s="35"/>
      <c r="F49" s="35"/>
      <c r="G49" s="35"/>
      <c r="H49" s="35"/>
      <c r="I49" s="128"/>
      <c r="J49" s="128"/>
      <c r="K49" s="35"/>
      <c r="L49" s="35"/>
      <c r="M49" s="39"/>
    </row>
    <row r="50" s="1" customFormat="1" ht="16.5" customHeight="1">
      <c r="B50" s="34"/>
      <c r="C50" s="35"/>
      <c r="D50" s="35"/>
      <c r="E50" s="157" t="str">
        <f>E7</f>
        <v>Bezpečná chůze mezi obcemi Středokluky - Běloky</v>
      </c>
      <c r="F50" s="28"/>
      <c r="G50" s="28"/>
      <c r="H50" s="28"/>
      <c r="I50" s="128"/>
      <c r="J50" s="128"/>
      <c r="K50" s="35"/>
      <c r="L50" s="35"/>
      <c r="M50" s="39"/>
    </row>
    <row r="51" s="1" customFormat="1" ht="12" customHeight="1">
      <c r="B51" s="34"/>
      <c r="C51" s="28" t="s">
        <v>93</v>
      </c>
      <c r="D51" s="35"/>
      <c r="E51" s="35"/>
      <c r="F51" s="35"/>
      <c r="G51" s="35"/>
      <c r="H51" s="35"/>
      <c r="I51" s="128"/>
      <c r="J51" s="128"/>
      <c r="K51" s="35"/>
      <c r="L51" s="35"/>
      <c r="M51" s="39"/>
    </row>
    <row r="52" s="1" customFormat="1" ht="16.5" customHeight="1">
      <c r="B52" s="34"/>
      <c r="C52" s="35"/>
      <c r="D52" s="35"/>
      <c r="E52" s="60" t="str">
        <f>E9</f>
        <v>03 - Ostatní</v>
      </c>
      <c r="F52" s="35"/>
      <c r="G52" s="35"/>
      <c r="H52" s="35"/>
      <c r="I52" s="128"/>
      <c r="J52" s="128"/>
      <c r="K52" s="35"/>
      <c r="L52" s="35"/>
      <c r="M52" s="39"/>
    </row>
    <row r="53" s="1" customFormat="1" ht="6.96" customHeight="1">
      <c r="B53" s="34"/>
      <c r="C53" s="35"/>
      <c r="D53" s="35"/>
      <c r="E53" s="35"/>
      <c r="F53" s="35"/>
      <c r="G53" s="35"/>
      <c r="H53" s="35"/>
      <c r="I53" s="128"/>
      <c r="J53" s="128"/>
      <c r="K53" s="35"/>
      <c r="L53" s="35"/>
      <c r="M53" s="39"/>
    </row>
    <row r="54" s="1" customFormat="1" ht="12" customHeight="1">
      <c r="B54" s="34"/>
      <c r="C54" s="28" t="s">
        <v>21</v>
      </c>
      <c r="D54" s="35"/>
      <c r="E54" s="35"/>
      <c r="F54" s="23" t="str">
        <f>F12</f>
        <v>Středokluky</v>
      </c>
      <c r="G54" s="35"/>
      <c r="H54" s="35"/>
      <c r="I54" s="130" t="s">
        <v>23</v>
      </c>
      <c r="J54" s="132" t="str">
        <f>IF(J12="","",J12)</f>
        <v>7. 9. 2018</v>
      </c>
      <c r="K54" s="35"/>
      <c r="L54" s="35"/>
      <c r="M54" s="39"/>
    </row>
    <row r="55" s="1" customFormat="1" ht="6.96" customHeight="1">
      <c r="B55" s="34"/>
      <c r="C55" s="35"/>
      <c r="D55" s="35"/>
      <c r="E55" s="35"/>
      <c r="F55" s="35"/>
      <c r="G55" s="35"/>
      <c r="H55" s="35"/>
      <c r="I55" s="128"/>
      <c r="J55" s="128"/>
      <c r="K55" s="35"/>
      <c r="L55" s="35"/>
      <c r="M55" s="39"/>
    </row>
    <row r="56" s="1" customFormat="1" ht="13.65" customHeight="1">
      <c r="B56" s="34"/>
      <c r="C56" s="28" t="s">
        <v>25</v>
      </c>
      <c r="D56" s="35"/>
      <c r="E56" s="35"/>
      <c r="F56" s="23" t="str">
        <f>E15</f>
        <v>Obec Středokluky</v>
      </c>
      <c r="G56" s="35"/>
      <c r="H56" s="35"/>
      <c r="I56" s="130" t="s">
        <v>31</v>
      </c>
      <c r="J56" s="158" t="str">
        <f>E21</f>
        <v>Ing. Jiří Sobol</v>
      </c>
      <c r="K56" s="35"/>
      <c r="L56" s="35"/>
      <c r="M56" s="39"/>
    </row>
    <row r="57" s="1" customFormat="1" ht="13.65" customHeight="1">
      <c r="B57" s="34"/>
      <c r="C57" s="28" t="s">
        <v>29</v>
      </c>
      <c r="D57" s="35"/>
      <c r="E57" s="35"/>
      <c r="F57" s="23" t="str">
        <f>IF(E18="","",E18)</f>
        <v>Vyplň údaj</v>
      </c>
      <c r="G57" s="35"/>
      <c r="H57" s="35"/>
      <c r="I57" s="130" t="s">
        <v>33</v>
      </c>
      <c r="J57" s="158" t="str">
        <f>E24</f>
        <v xml:space="preserve"> </v>
      </c>
      <c r="K57" s="35"/>
      <c r="L57" s="35"/>
      <c r="M57" s="39"/>
    </row>
    <row r="58" s="1" customFormat="1" ht="10.32" customHeight="1">
      <c r="B58" s="34"/>
      <c r="C58" s="35"/>
      <c r="D58" s="35"/>
      <c r="E58" s="35"/>
      <c r="F58" s="35"/>
      <c r="G58" s="35"/>
      <c r="H58" s="35"/>
      <c r="I58" s="128"/>
      <c r="J58" s="128"/>
      <c r="K58" s="35"/>
      <c r="L58" s="35"/>
      <c r="M58" s="39"/>
    </row>
    <row r="59" s="1" customFormat="1" ht="29.28" customHeight="1">
      <c r="B59" s="34"/>
      <c r="C59" s="159" t="s">
        <v>98</v>
      </c>
      <c r="D59" s="160"/>
      <c r="E59" s="160"/>
      <c r="F59" s="160"/>
      <c r="G59" s="160"/>
      <c r="H59" s="160"/>
      <c r="I59" s="161" t="s">
        <v>99</v>
      </c>
      <c r="J59" s="161" t="s">
        <v>100</v>
      </c>
      <c r="K59" s="162" t="s">
        <v>101</v>
      </c>
      <c r="L59" s="160"/>
      <c r="M59" s="39"/>
    </row>
    <row r="60" s="1" customFormat="1" ht="10.32" customHeight="1">
      <c r="B60" s="34"/>
      <c r="C60" s="35"/>
      <c r="D60" s="35"/>
      <c r="E60" s="35"/>
      <c r="F60" s="35"/>
      <c r="G60" s="35"/>
      <c r="H60" s="35"/>
      <c r="I60" s="128"/>
      <c r="J60" s="128"/>
      <c r="K60" s="35"/>
      <c r="L60" s="35"/>
      <c r="M60" s="39"/>
    </row>
    <row r="61" s="1" customFormat="1" ht="22.8" customHeight="1">
      <c r="B61" s="34"/>
      <c r="C61" s="163" t="s">
        <v>102</v>
      </c>
      <c r="D61" s="35"/>
      <c r="E61" s="35"/>
      <c r="F61" s="35"/>
      <c r="G61" s="35"/>
      <c r="H61" s="35"/>
      <c r="I61" s="164">
        <f>Q86</f>
        <v>0</v>
      </c>
      <c r="J61" s="164">
        <f>R86</f>
        <v>0</v>
      </c>
      <c r="K61" s="94">
        <f>K86</f>
        <v>0</v>
      </c>
      <c r="L61" s="35"/>
      <c r="M61" s="39"/>
      <c r="AU61" s="13" t="s">
        <v>103</v>
      </c>
    </row>
    <row r="62" s="7" customFormat="1" ht="24.96" customHeight="1">
      <c r="B62" s="165"/>
      <c r="C62" s="166"/>
      <c r="D62" s="167" t="s">
        <v>273</v>
      </c>
      <c r="E62" s="168"/>
      <c r="F62" s="168"/>
      <c r="G62" s="168"/>
      <c r="H62" s="168"/>
      <c r="I62" s="169">
        <f>Q87</f>
        <v>0</v>
      </c>
      <c r="J62" s="169">
        <f>R87</f>
        <v>0</v>
      </c>
      <c r="K62" s="170">
        <f>K87</f>
        <v>0</v>
      </c>
      <c r="L62" s="166"/>
      <c r="M62" s="171"/>
    </row>
    <row r="63" s="8" customFormat="1" ht="19.92" customHeight="1">
      <c r="B63" s="172"/>
      <c r="C63" s="173"/>
      <c r="D63" s="174" t="s">
        <v>274</v>
      </c>
      <c r="E63" s="175"/>
      <c r="F63" s="175"/>
      <c r="G63" s="175"/>
      <c r="H63" s="175"/>
      <c r="I63" s="176">
        <f>Q88</f>
        <v>0</v>
      </c>
      <c r="J63" s="176">
        <f>R88</f>
        <v>0</v>
      </c>
      <c r="K63" s="177">
        <f>K88</f>
        <v>0</v>
      </c>
      <c r="L63" s="173"/>
      <c r="M63" s="178"/>
    </row>
    <row r="64" s="8" customFormat="1" ht="19.92" customHeight="1">
      <c r="B64" s="172"/>
      <c r="C64" s="173"/>
      <c r="D64" s="174" t="s">
        <v>275</v>
      </c>
      <c r="E64" s="175"/>
      <c r="F64" s="175"/>
      <c r="G64" s="175"/>
      <c r="H64" s="175"/>
      <c r="I64" s="176">
        <f>Q92</f>
        <v>0</v>
      </c>
      <c r="J64" s="176">
        <f>R92</f>
        <v>0</v>
      </c>
      <c r="K64" s="177">
        <f>K92</f>
        <v>0</v>
      </c>
      <c r="L64" s="173"/>
      <c r="M64" s="178"/>
    </row>
    <row r="65" s="8" customFormat="1" ht="19.92" customHeight="1">
      <c r="B65" s="172"/>
      <c r="C65" s="173"/>
      <c r="D65" s="174" t="s">
        <v>276</v>
      </c>
      <c r="E65" s="175"/>
      <c r="F65" s="175"/>
      <c r="G65" s="175"/>
      <c r="H65" s="175"/>
      <c r="I65" s="176">
        <f>Q94</f>
        <v>0</v>
      </c>
      <c r="J65" s="176">
        <f>R94</f>
        <v>0</v>
      </c>
      <c r="K65" s="177">
        <f>K94</f>
        <v>0</v>
      </c>
      <c r="L65" s="173"/>
      <c r="M65" s="178"/>
    </row>
    <row r="66" s="8" customFormat="1" ht="19.92" customHeight="1">
      <c r="B66" s="172"/>
      <c r="C66" s="173"/>
      <c r="D66" s="174" t="s">
        <v>277</v>
      </c>
      <c r="E66" s="175"/>
      <c r="F66" s="175"/>
      <c r="G66" s="175"/>
      <c r="H66" s="175"/>
      <c r="I66" s="176">
        <f>Q97</f>
        <v>0</v>
      </c>
      <c r="J66" s="176">
        <f>R97</f>
        <v>0</v>
      </c>
      <c r="K66" s="177">
        <f>K97</f>
        <v>0</v>
      </c>
      <c r="L66" s="173"/>
      <c r="M66" s="178"/>
    </row>
    <row r="67" s="1" customFormat="1" ht="21.84" customHeight="1">
      <c r="B67" s="34"/>
      <c r="C67" s="35"/>
      <c r="D67" s="35"/>
      <c r="E67" s="35"/>
      <c r="F67" s="35"/>
      <c r="G67" s="35"/>
      <c r="H67" s="35"/>
      <c r="I67" s="128"/>
      <c r="J67" s="128"/>
      <c r="K67" s="35"/>
      <c r="L67" s="35"/>
      <c r="M67" s="39"/>
    </row>
    <row r="68" s="1" customFormat="1" ht="6.96" customHeight="1">
      <c r="B68" s="53"/>
      <c r="C68" s="54"/>
      <c r="D68" s="54"/>
      <c r="E68" s="54"/>
      <c r="F68" s="54"/>
      <c r="G68" s="54"/>
      <c r="H68" s="54"/>
      <c r="I68" s="153"/>
      <c r="J68" s="153"/>
      <c r="K68" s="54"/>
      <c r="L68" s="54"/>
      <c r="M68" s="39"/>
    </row>
    <row r="72" s="1" customFormat="1" ht="6.96" customHeight="1">
      <c r="B72" s="55"/>
      <c r="C72" s="56"/>
      <c r="D72" s="56"/>
      <c r="E72" s="56"/>
      <c r="F72" s="56"/>
      <c r="G72" s="56"/>
      <c r="H72" s="56"/>
      <c r="I72" s="156"/>
      <c r="J72" s="156"/>
      <c r="K72" s="56"/>
      <c r="L72" s="56"/>
      <c r="M72" s="39"/>
    </row>
    <row r="73" s="1" customFormat="1" ht="24.96" customHeight="1">
      <c r="B73" s="34"/>
      <c r="C73" s="19" t="s">
        <v>110</v>
      </c>
      <c r="D73" s="35"/>
      <c r="E73" s="35"/>
      <c r="F73" s="35"/>
      <c r="G73" s="35"/>
      <c r="H73" s="35"/>
      <c r="I73" s="128"/>
      <c r="J73" s="128"/>
      <c r="K73" s="35"/>
      <c r="L73" s="35"/>
      <c r="M73" s="39"/>
    </row>
    <row r="74" s="1" customFormat="1" ht="6.96" customHeight="1">
      <c r="B74" s="34"/>
      <c r="C74" s="35"/>
      <c r="D74" s="35"/>
      <c r="E74" s="35"/>
      <c r="F74" s="35"/>
      <c r="G74" s="35"/>
      <c r="H74" s="35"/>
      <c r="I74" s="128"/>
      <c r="J74" s="128"/>
      <c r="K74" s="35"/>
      <c r="L74" s="35"/>
      <c r="M74" s="39"/>
    </row>
    <row r="75" s="1" customFormat="1" ht="12" customHeight="1">
      <c r="B75" s="34"/>
      <c r="C75" s="28" t="s">
        <v>17</v>
      </c>
      <c r="D75" s="35"/>
      <c r="E75" s="35"/>
      <c r="F75" s="35"/>
      <c r="G75" s="35"/>
      <c r="H75" s="35"/>
      <c r="I75" s="128"/>
      <c r="J75" s="128"/>
      <c r="K75" s="35"/>
      <c r="L75" s="35"/>
      <c r="M75" s="39"/>
    </row>
    <row r="76" s="1" customFormat="1" ht="16.5" customHeight="1">
      <c r="B76" s="34"/>
      <c r="C76" s="35"/>
      <c r="D76" s="35"/>
      <c r="E76" s="157" t="str">
        <f>E7</f>
        <v>Bezpečná chůze mezi obcemi Středokluky - Běloky</v>
      </c>
      <c r="F76" s="28"/>
      <c r="G76" s="28"/>
      <c r="H76" s="28"/>
      <c r="I76" s="128"/>
      <c r="J76" s="128"/>
      <c r="K76" s="35"/>
      <c r="L76" s="35"/>
      <c r="M76" s="39"/>
    </row>
    <row r="77" s="1" customFormat="1" ht="12" customHeight="1">
      <c r="B77" s="34"/>
      <c r="C77" s="28" t="s">
        <v>93</v>
      </c>
      <c r="D77" s="35"/>
      <c r="E77" s="35"/>
      <c r="F77" s="35"/>
      <c r="G77" s="35"/>
      <c r="H77" s="35"/>
      <c r="I77" s="128"/>
      <c r="J77" s="128"/>
      <c r="K77" s="35"/>
      <c r="L77" s="35"/>
      <c r="M77" s="39"/>
    </row>
    <row r="78" s="1" customFormat="1" ht="16.5" customHeight="1">
      <c r="B78" s="34"/>
      <c r="C78" s="35"/>
      <c r="D78" s="35"/>
      <c r="E78" s="60" t="str">
        <f>E9</f>
        <v>03 - Ostatní</v>
      </c>
      <c r="F78" s="35"/>
      <c r="G78" s="35"/>
      <c r="H78" s="35"/>
      <c r="I78" s="128"/>
      <c r="J78" s="128"/>
      <c r="K78" s="35"/>
      <c r="L78" s="35"/>
      <c r="M78" s="39"/>
    </row>
    <row r="79" s="1" customFormat="1" ht="6.96" customHeight="1">
      <c r="B79" s="34"/>
      <c r="C79" s="35"/>
      <c r="D79" s="35"/>
      <c r="E79" s="35"/>
      <c r="F79" s="35"/>
      <c r="G79" s="35"/>
      <c r="H79" s="35"/>
      <c r="I79" s="128"/>
      <c r="J79" s="128"/>
      <c r="K79" s="35"/>
      <c r="L79" s="35"/>
      <c r="M79" s="39"/>
    </row>
    <row r="80" s="1" customFormat="1" ht="12" customHeight="1">
      <c r="B80" s="34"/>
      <c r="C80" s="28" t="s">
        <v>21</v>
      </c>
      <c r="D80" s="35"/>
      <c r="E80" s="35"/>
      <c r="F80" s="23" t="str">
        <f>F12</f>
        <v>Středokluky</v>
      </c>
      <c r="G80" s="35"/>
      <c r="H80" s="35"/>
      <c r="I80" s="130" t="s">
        <v>23</v>
      </c>
      <c r="J80" s="132" t="str">
        <f>IF(J12="","",J12)</f>
        <v>7. 9. 2018</v>
      </c>
      <c r="K80" s="35"/>
      <c r="L80" s="35"/>
      <c r="M80" s="39"/>
    </row>
    <row r="81" s="1" customFormat="1" ht="6.96" customHeight="1">
      <c r="B81" s="34"/>
      <c r="C81" s="35"/>
      <c r="D81" s="35"/>
      <c r="E81" s="35"/>
      <c r="F81" s="35"/>
      <c r="G81" s="35"/>
      <c r="H81" s="35"/>
      <c r="I81" s="128"/>
      <c r="J81" s="128"/>
      <c r="K81" s="35"/>
      <c r="L81" s="35"/>
      <c r="M81" s="39"/>
    </row>
    <row r="82" s="1" customFormat="1" ht="13.65" customHeight="1">
      <c r="B82" s="34"/>
      <c r="C82" s="28" t="s">
        <v>25</v>
      </c>
      <c r="D82" s="35"/>
      <c r="E82" s="35"/>
      <c r="F82" s="23" t="str">
        <f>E15</f>
        <v>Obec Středokluky</v>
      </c>
      <c r="G82" s="35"/>
      <c r="H82" s="35"/>
      <c r="I82" s="130" t="s">
        <v>31</v>
      </c>
      <c r="J82" s="158" t="str">
        <f>E21</f>
        <v>Ing. Jiří Sobol</v>
      </c>
      <c r="K82" s="35"/>
      <c r="L82" s="35"/>
      <c r="M82" s="39"/>
    </row>
    <row r="83" s="1" customFormat="1" ht="13.65" customHeight="1">
      <c r="B83" s="34"/>
      <c r="C83" s="28" t="s">
        <v>29</v>
      </c>
      <c r="D83" s="35"/>
      <c r="E83" s="35"/>
      <c r="F83" s="23" t="str">
        <f>IF(E18="","",E18)</f>
        <v>Vyplň údaj</v>
      </c>
      <c r="G83" s="35"/>
      <c r="H83" s="35"/>
      <c r="I83" s="130" t="s">
        <v>33</v>
      </c>
      <c r="J83" s="158" t="str">
        <f>E24</f>
        <v xml:space="preserve"> </v>
      </c>
      <c r="K83" s="35"/>
      <c r="L83" s="35"/>
      <c r="M83" s="39"/>
    </row>
    <row r="84" s="1" customFormat="1" ht="10.32" customHeight="1">
      <c r="B84" s="34"/>
      <c r="C84" s="35"/>
      <c r="D84" s="35"/>
      <c r="E84" s="35"/>
      <c r="F84" s="35"/>
      <c r="G84" s="35"/>
      <c r="H84" s="35"/>
      <c r="I84" s="128"/>
      <c r="J84" s="128"/>
      <c r="K84" s="35"/>
      <c r="L84" s="35"/>
      <c r="M84" s="39"/>
    </row>
    <row r="85" s="9" customFormat="1" ht="29.28" customHeight="1">
      <c r="B85" s="179"/>
      <c r="C85" s="180" t="s">
        <v>111</v>
      </c>
      <c r="D85" s="181" t="s">
        <v>55</v>
      </c>
      <c r="E85" s="181" t="s">
        <v>51</v>
      </c>
      <c r="F85" s="181" t="s">
        <v>52</v>
      </c>
      <c r="G85" s="181" t="s">
        <v>112</v>
      </c>
      <c r="H85" s="181" t="s">
        <v>113</v>
      </c>
      <c r="I85" s="182" t="s">
        <v>114</v>
      </c>
      <c r="J85" s="182" t="s">
        <v>115</v>
      </c>
      <c r="K85" s="181" t="s">
        <v>101</v>
      </c>
      <c r="L85" s="183" t="s">
        <v>116</v>
      </c>
      <c r="M85" s="184"/>
      <c r="N85" s="84" t="s">
        <v>1</v>
      </c>
      <c r="O85" s="85" t="s">
        <v>40</v>
      </c>
      <c r="P85" s="85" t="s">
        <v>117</v>
      </c>
      <c r="Q85" s="85" t="s">
        <v>118</v>
      </c>
      <c r="R85" s="85" t="s">
        <v>119</v>
      </c>
      <c r="S85" s="85" t="s">
        <v>120</v>
      </c>
      <c r="T85" s="85" t="s">
        <v>121</v>
      </c>
      <c r="U85" s="85" t="s">
        <v>122</v>
      </c>
      <c r="V85" s="85" t="s">
        <v>123</v>
      </c>
      <c r="W85" s="85" t="s">
        <v>124</v>
      </c>
      <c r="X85" s="85" t="s">
        <v>125</v>
      </c>
      <c r="Y85" s="86" t="s">
        <v>126</v>
      </c>
    </row>
    <row r="86" s="1" customFormat="1" ht="22.8" customHeight="1">
      <c r="B86" s="34"/>
      <c r="C86" s="91" t="s">
        <v>127</v>
      </c>
      <c r="D86" s="35"/>
      <c r="E86" s="35"/>
      <c r="F86" s="35"/>
      <c r="G86" s="35"/>
      <c r="H86" s="35"/>
      <c r="I86" s="128"/>
      <c r="J86" s="128"/>
      <c r="K86" s="185">
        <f>BK86</f>
        <v>0</v>
      </c>
      <c r="L86" s="35"/>
      <c r="M86" s="39"/>
      <c r="N86" s="87"/>
      <c r="O86" s="88"/>
      <c r="P86" s="88"/>
      <c r="Q86" s="186">
        <f>Q87</f>
        <v>0</v>
      </c>
      <c r="R86" s="186">
        <f>R87</f>
        <v>0</v>
      </c>
      <c r="S86" s="88"/>
      <c r="T86" s="187">
        <f>T87</f>
        <v>0</v>
      </c>
      <c r="U86" s="88"/>
      <c r="V86" s="187">
        <f>V87</f>
        <v>0</v>
      </c>
      <c r="W86" s="88"/>
      <c r="X86" s="187">
        <f>X87</f>
        <v>0</v>
      </c>
      <c r="Y86" s="89"/>
      <c r="AT86" s="13" t="s">
        <v>71</v>
      </c>
      <c r="AU86" s="13" t="s">
        <v>103</v>
      </c>
      <c r="BK86" s="188">
        <f>BK87</f>
        <v>0</v>
      </c>
    </row>
    <row r="87" s="10" customFormat="1" ht="25.92" customHeight="1">
      <c r="B87" s="189"/>
      <c r="C87" s="190"/>
      <c r="D87" s="191" t="s">
        <v>71</v>
      </c>
      <c r="E87" s="192" t="s">
        <v>278</v>
      </c>
      <c r="F87" s="192" t="s">
        <v>279</v>
      </c>
      <c r="G87" s="190"/>
      <c r="H87" s="190"/>
      <c r="I87" s="193"/>
      <c r="J87" s="193"/>
      <c r="K87" s="194">
        <f>BK87</f>
        <v>0</v>
      </c>
      <c r="L87" s="190"/>
      <c r="M87" s="195"/>
      <c r="N87" s="196"/>
      <c r="O87" s="197"/>
      <c r="P87" s="197"/>
      <c r="Q87" s="198">
        <f>Q88+Q92+Q94+Q97</f>
        <v>0</v>
      </c>
      <c r="R87" s="198">
        <f>R88+R92+R94+R97</f>
        <v>0</v>
      </c>
      <c r="S87" s="197"/>
      <c r="T87" s="199">
        <f>T88+T92+T94+T97</f>
        <v>0</v>
      </c>
      <c r="U87" s="197"/>
      <c r="V87" s="199">
        <f>V88+V92+V94+V97</f>
        <v>0</v>
      </c>
      <c r="W87" s="197"/>
      <c r="X87" s="199">
        <f>X88+X92+X94+X97</f>
        <v>0</v>
      </c>
      <c r="Y87" s="200"/>
      <c r="AR87" s="201" t="s">
        <v>178</v>
      </c>
      <c r="AT87" s="202" t="s">
        <v>71</v>
      </c>
      <c r="AU87" s="202" t="s">
        <v>72</v>
      </c>
      <c r="AY87" s="201" t="s">
        <v>130</v>
      </c>
      <c r="BK87" s="203">
        <f>BK88+BK92+BK94+BK97</f>
        <v>0</v>
      </c>
    </row>
    <row r="88" s="10" customFormat="1" ht="22.8" customHeight="1">
      <c r="B88" s="189"/>
      <c r="C88" s="190"/>
      <c r="D88" s="191" t="s">
        <v>71</v>
      </c>
      <c r="E88" s="204" t="s">
        <v>280</v>
      </c>
      <c r="F88" s="204" t="s">
        <v>281</v>
      </c>
      <c r="G88" s="190"/>
      <c r="H88" s="190"/>
      <c r="I88" s="193"/>
      <c r="J88" s="193"/>
      <c r="K88" s="205">
        <f>BK88</f>
        <v>0</v>
      </c>
      <c r="L88" s="190"/>
      <c r="M88" s="195"/>
      <c r="N88" s="196"/>
      <c r="O88" s="197"/>
      <c r="P88" s="197"/>
      <c r="Q88" s="198">
        <f>SUM(Q89:Q91)</f>
        <v>0</v>
      </c>
      <c r="R88" s="198">
        <f>SUM(R89:R91)</f>
        <v>0</v>
      </c>
      <c r="S88" s="197"/>
      <c r="T88" s="199">
        <f>SUM(T89:T91)</f>
        <v>0</v>
      </c>
      <c r="U88" s="197"/>
      <c r="V88" s="199">
        <f>SUM(V89:V91)</f>
        <v>0</v>
      </c>
      <c r="W88" s="197"/>
      <c r="X88" s="199">
        <f>SUM(X89:X91)</f>
        <v>0</v>
      </c>
      <c r="Y88" s="200"/>
      <c r="AR88" s="201" t="s">
        <v>178</v>
      </c>
      <c r="AT88" s="202" t="s">
        <v>71</v>
      </c>
      <c r="AU88" s="202" t="s">
        <v>80</v>
      </c>
      <c r="AY88" s="201" t="s">
        <v>130</v>
      </c>
      <c r="BK88" s="203">
        <f>SUM(BK89:BK91)</f>
        <v>0</v>
      </c>
    </row>
    <row r="89" s="1" customFormat="1" ht="16.5" customHeight="1">
      <c r="B89" s="34"/>
      <c r="C89" s="206" t="s">
        <v>80</v>
      </c>
      <c r="D89" s="206" t="s">
        <v>132</v>
      </c>
      <c r="E89" s="207" t="s">
        <v>282</v>
      </c>
      <c r="F89" s="208" t="s">
        <v>283</v>
      </c>
      <c r="G89" s="209" t="s">
        <v>284</v>
      </c>
      <c r="H89" s="210">
        <v>1</v>
      </c>
      <c r="I89" s="211"/>
      <c r="J89" s="211"/>
      <c r="K89" s="212">
        <f>ROUND(P89*H89,2)</f>
        <v>0</v>
      </c>
      <c r="L89" s="208" t="s">
        <v>285</v>
      </c>
      <c r="M89" s="39"/>
      <c r="N89" s="213" t="s">
        <v>1</v>
      </c>
      <c r="O89" s="214" t="s">
        <v>41</v>
      </c>
      <c r="P89" s="215">
        <f>I89+J89</f>
        <v>0</v>
      </c>
      <c r="Q89" s="215">
        <f>ROUND(I89*H89,2)</f>
        <v>0</v>
      </c>
      <c r="R89" s="215">
        <f>ROUND(J89*H89,2)</f>
        <v>0</v>
      </c>
      <c r="S89" s="75"/>
      <c r="T89" s="216">
        <f>S89*H89</f>
        <v>0</v>
      </c>
      <c r="U89" s="216">
        <v>0</v>
      </c>
      <c r="V89" s="216">
        <f>U89*H89</f>
        <v>0</v>
      </c>
      <c r="W89" s="216">
        <v>0</v>
      </c>
      <c r="X89" s="216">
        <f>W89*H89</f>
        <v>0</v>
      </c>
      <c r="Y89" s="217" t="s">
        <v>1</v>
      </c>
      <c r="AR89" s="13" t="s">
        <v>286</v>
      </c>
      <c r="AT89" s="13" t="s">
        <v>132</v>
      </c>
      <c r="AU89" s="13" t="s">
        <v>82</v>
      </c>
      <c r="AY89" s="13" t="s">
        <v>130</v>
      </c>
      <c r="BE89" s="218">
        <f>IF(O89="základní",K89,0)</f>
        <v>0</v>
      </c>
      <c r="BF89" s="218">
        <f>IF(O89="snížená",K89,0)</f>
        <v>0</v>
      </c>
      <c r="BG89" s="218">
        <f>IF(O89="zákl. přenesená",K89,0)</f>
        <v>0</v>
      </c>
      <c r="BH89" s="218">
        <f>IF(O89="sníž. přenesená",K89,0)</f>
        <v>0</v>
      </c>
      <c r="BI89" s="218">
        <f>IF(O89="nulová",K89,0)</f>
        <v>0</v>
      </c>
      <c r="BJ89" s="13" t="s">
        <v>80</v>
      </c>
      <c r="BK89" s="218">
        <f>ROUND(P89*H89,2)</f>
        <v>0</v>
      </c>
      <c r="BL89" s="13" t="s">
        <v>286</v>
      </c>
      <c r="BM89" s="13" t="s">
        <v>287</v>
      </c>
    </row>
    <row r="90" s="1" customFormat="1" ht="16.5" customHeight="1">
      <c r="B90" s="34"/>
      <c r="C90" s="206" t="s">
        <v>82</v>
      </c>
      <c r="D90" s="206" t="s">
        <v>132</v>
      </c>
      <c r="E90" s="207" t="s">
        <v>288</v>
      </c>
      <c r="F90" s="208" t="s">
        <v>289</v>
      </c>
      <c r="G90" s="209" t="s">
        <v>284</v>
      </c>
      <c r="H90" s="210">
        <v>1</v>
      </c>
      <c r="I90" s="211"/>
      <c r="J90" s="211"/>
      <c r="K90" s="212">
        <f>ROUND(P90*H90,2)</f>
        <v>0</v>
      </c>
      <c r="L90" s="208" t="s">
        <v>285</v>
      </c>
      <c r="M90" s="39"/>
      <c r="N90" s="213" t="s">
        <v>1</v>
      </c>
      <c r="O90" s="214" t="s">
        <v>41</v>
      </c>
      <c r="P90" s="215">
        <f>I90+J90</f>
        <v>0</v>
      </c>
      <c r="Q90" s="215">
        <f>ROUND(I90*H90,2)</f>
        <v>0</v>
      </c>
      <c r="R90" s="215">
        <f>ROUND(J90*H90,2)</f>
        <v>0</v>
      </c>
      <c r="S90" s="75"/>
      <c r="T90" s="216">
        <f>S90*H90</f>
        <v>0</v>
      </c>
      <c r="U90" s="216">
        <v>0</v>
      </c>
      <c r="V90" s="216">
        <f>U90*H90</f>
        <v>0</v>
      </c>
      <c r="W90" s="216">
        <v>0</v>
      </c>
      <c r="X90" s="216">
        <f>W90*H90</f>
        <v>0</v>
      </c>
      <c r="Y90" s="217" t="s">
        <v>1</v>
      </c>
      <c r="AR90" s="13" t="s">
        <v>286</v>
      </c>
      <c r="AT90" s="13" t="s">
        <v>132</v>
      </c>
      <c r="AU90" s="13" t="s">
        <v>82</v>
      </c>
      <c r="AY90" s="13" t="s">
        <v>130</v>
      </c>
      <c r="BE90" s="218">
        <f>IF(O90="základní",K90,0)</f>
        <v>0</v>
      </c>
      <c r="BF90" s="218">
        <f>IF(O90="snížená",K90,0)</f>
        <v>0</v>
      </c>
      <c r="BG90" s="218">
        <f>IF(O90="zákl. přenesená",K90,0)</f>
        <v>0</v>
      </c>
      <c r="BH90" s="218">
        <f>IF(O90="sníž. přenesená",K90,0)</f>
        <v>0</v>
      </c>
      <c r="BI90" s="218">
        <f>IF(O90="nulová",K90,0)</f>
        <v>0</v>
      </c>
      <c r="BJ90" s="13" t="s">
        <v>80</v>
      </c>
      <c r="BK90" s="218">
        <f>ROUND(P90*H90,2)</f>
        <v>0</v>
      </c>
      <c r="BL90" s="13" t="s">
        <v>286</v>
      </c>
      <c r="BM90" s="13" t="s">
        <v>290</v>
      </c>
    </row>
    <row r="91" s="1" customFormat="1" ht="16.5" customHeight="1">
      <c r="B91" s="34"/>
      <c r="C91" s="206" t="s">
        <v>148</v>
      </c>
      <c r="D91" s="206" t="s">
        <v>132</v>
      </c>
      <c r="E91" s="207" t="s">
        <v>291</v>
      </c>
      <c r="F91" s="208" t="s">
        <v>292</v>
      </c>
      <c r="G91" s="209" t="s">
        <v>284</v>
      </c>
      <c r="H91" s="210">
        <v>1</v>
      </c>
      <c r="I91" s="211"/>
      <c r="J91" s="211"/>
      <c r="K91" s="212">
        <f>ROUND(P91*H91,2)</f>
        <v>0</v>
      </c>
      <c r="L91" s="208" t="s">
        <v>285</v>
      </c>
      <c r="M91" s="39"/>
      <c r="N91" s="213" t="s">
        <v>1</v>
      </c>
      <c r="O91" s="214" t="s">
        <v>41</v>
      </c>
      <c r="P91" s="215">
        <f>I91+J91</f>
        <v>0</v>
      </c>
      <c r="Q91" s="215">
        <f>ROUND(I91*H91,2)</f>
        <v>0</v>
      </c>
      <c r="R91" s="215">
        <f>ROUND(J91*H91,2)</f>
        <v>0</v>
      </c>
      <c r="S91" s="75"/>
      <c r="T91" s="216">
        <f>S91*H91</f>
        <v>0</v>
      </c>
      <c r="U91" s="216">
        <v>0</v>
      </c>
      <c r="V91" s="216">
        <f>U91*H91</f>
        <v>0</v>
      </c>
      <c r="W91" s="216">
        <v>0</v>
      </c>
      <c r="X91" s="216">
        <f>W91*H91</f>
        <v>0</v>
      </c>
      <c r="Y91" s="217" t="s">
        <v>1</v>
      </c>
      <c r="AR91" s="13" t="s">
        <v>286</v>
      </c>
      <c r="AT91" s="13" t="s">
        <v>132</v>
      </c>
      <c r="AU91" s="13" t="s">
        <v>82</v>
      </c>
      <c r="AY91" s="13" t="s">
        <v>130</v>
      </c>
      <c r="BE91" s="218">
        <f>IF(O91="základní",K91,0)</f>
        <v>0</v>
      </c>
      <c r="BF91" s="218">
        <f>IF(O91="snížená",K91,0)</f>
        <v>0</v>
      </c>
      <c r="BG91" s="218">
        <f>IF(O91="zákl. přenesená",K91,0)</f>
        <v>0</v>
      </c>
      <c r="BH91" s="218">
        <f>IF(O91="sníž. přenesená",K91,0)</f>
        <v>0</v>
      </c>
      <c r="BI91" s="218">
        <f>IF(O91="nulová",K91,0)</f>
        <v>0</v>
      </c>
      <c r="BJ91" s="13" t="s">
        <v>80</v>
      </c>
      <c r="BK91" s="218">
        <f>ROUND(P91*H91,2)</f>
        <v>0</v>
      </c>
      <c r="BL91" s="13" t="s">
        <v>286</v>
      </c>
      <c r="BM91" s="13" t="s">
        <v>293</v>
      </c>
    </row>
    <row r="92" s="10" customFormat="1" ht="22.8" customHeight="1">
      <c r="B92" s="189"/>
      <c r="C92" s="190"/>
      <c r="D92" s="191" t="s">
        <v>71</v>
      </c>
      <c r="E92" s="204" t="s">
        <v>294</v>
      </c>
      <c r="F92" s="204" t="s">
        <v>295</v>
      </c>
      <c r="G92" s="190"/>
      <c r="H92" s="190"/>
      <c r="I92" s="193"/>
      <c r="J92" s="193"/>
      <c r="K92" s="205">
        <f>BK92</f>
        <v>0</v>
      </c>
      <c r="L92" s="190"/>
      <c r="M92" s="195"/>
      <c r="N92" s="196"/>
      <c r="O92" s="197"/>
      <c r="P92" s="197"/>
      <c r="Q92" s="198">
        <f>Q93</f>
        <v>0</v>
      </c>
      <c r="R92" s="198">
        <f>R93</f>
        <v>0</v>
      </c>
      <c r="S92" s="197"/>
      <c r="T92" s="199">
        <f>T93</f>
        <v>0</v>
      </c>
      <c r="U92" s="197"/>
      <c r="V92" s="199">
        <f>V93</f>
        <v>0</v>
      </c>
      <c r="W92" s="197"/>
      <c r="X92" s="199">
        <f>X93</f>
        <v>0</v>
      </c>
      <c r="Y92" s="200"/>
      <c r="AR92" s="201" t="s">
        <v>178</v>
      </c>
      <c r="AT92" s="202" t="s">
        <v>71</v>
      </c>
      <c r="AU92" s="202" t="s">
        <v>80</v>
      </c>
      <c r="AY92" s="201" t="s">
        <v>130</v>
      </c>
      <c r="BK92" s="203">
        <f>BK93</f>
        <v>0</v>
      </c>
    </row>
    <row r="93" s="1" customFormat="1" ht="16.5" customHeight="1">
      <c r="B93" s="34"/>
      <c r="C93" s="206" t="s">
        <v>137</v>
      </c>
      <c r="D93" s="206" t="s">
        <v>132</v>
      </c>
      <c r="E93" s="207" t="s">
        <v>296</v>
      </c>
      <c r="F93" s="208" t="s">
        <v>297</v>
      </c>
      <c r="G93" s="209" t="s">
        <v>284</v>
      </c>
      <c r="H93" s="210">
        <v>1</v>
      </c>
      <c r="I93" s="211"/>
      <c r="J93" s="211"/>
      <c r="K93" s="212">
        <f>ROUND(P93*H93,2)</f>
        <v>0</v>
      </c>
      <c r="L93" s="208" t="s">
        <v>285</v>
      </c>
      <c r="M93" s="39"/>
      <c r="N93" s="213" t="s">
        <v>1</v>
      </c>
      <c r="O93" s="214" t="s">
        <v>41</v>
      </c>
      <c r="P93" s="215">
        <f>I93+J93</f>
        <v>0</v>
      </c>
      <c r="Q93" s="215">
        <f>ROUND(I93*H93,2)</f>
        <v>0</v>
      </c>
      <c r="R93" s="215">
        <f>ROUND(J93*H93,2)</f>
        <v>0</v>
      </c>
      <c r="S93" s="75"/>
      <c r="T93" s="216">
        <f>S93*H93</f>
        <v>0</v>
      </c>
      <c r="U93" s="216">
        <v>0</v>
      </c>
      <c r="V93" s="216">
        <f>U93*H93</f>
        <v>0</v>
      </c>
      <c r="W93" s="216">
        <v>0</v>
      </c>
      <c r="X93" s="216">
        <f>W93*H93</f>
        <v>0</v>
      </c>
      <c r="Y93" s="217" t="s">
        <v>1</v>
      </c>
      <c r="AR93" s="13" t="s">
        <v>286</v>
      </c>
      <c r="AT93" s="13" t="s">
        <v>132</v>
      </c>
      <c r="AU93" s="13" t="s">
        <v>82</v>
      </c>
      <c r="AY93" s="13" t="s">
        <v>130</v>
      </c>
      <c r="BE93" s="218">
        <f>IF(O93="základní",K93,0)</f>
        <v>0</v>
      </c>
      <c r="BF93" s="218">
        <f>IF(O93="snížená",K93,0)</f>
        <v>0</v>
      </c>
      <c r="BG93" s="218">
        <f>IF(O93="zákl. přenesená",K93,0)</f>
        <v>0</v>
      </c>
      <c r="BH93" s="218">
        <f>IF(O93="sníž. přenesená",K93,0)</f>
        <v>0</v>
      </c>
      <c r="BI93" s="218">
        <f>IF(O93="nulová",K93,0)</f>
        <v>0</v>
      </c>
      <c r="BJ93" s="13" t="s">
        <v>80</v>
      </c>
      <c r="BK93" s="218">
        <f>ROUND(P93*H93,2)</f>
        <v>0</v>
      </c>
      <c r="BL93" s="13" t="s">
        <v>286</v>
      </c>
      <c r="BM93" s="13" t="s">
        <v>298</v>
      </c>
    </row>
    <row r="94" s="10" customFormat="1" ht="22.8" customHeight="1">
      <c r="B94" s="189"/>
      <c r="C94" s="190"/>
      <c r="D94" s="191" t="s">
        <v>71</v>
      </c>
      <c r="E94" s="204" t="s">
        <v>299</v>
      </c>
      <c r="F94" s="204" t="s">
        <v>300</v>
      </c>
      <c r="G94" s="190"/>
      <c r="H94" s="190"/>
      <c r="I94" s="193"/>
      <c r="J94" s="193"/>
      <c r="K94" s="205">
        <f>BK94</f>
        <v>0</v>
      </c>
      <c r="L94" s="190"/>
      <c r="M94" s="195"/>
      <c r="N94" s="196"/>
      <c r="O94" s="197"/>
      <c r="P94" s="197"/>
      <c r="Q94" s="198">
        <f>SUM(Q95:Q96)</f>
        <v>0</v>
      </c>
      <c r="R94" s="198">
        <f>SUM(R95:R96)</f>
        <v>0</v>
      </c>
      <c r="S94" s="197"/>
      <c r="T94" s="199">
        <f>SUM(T95:T96)</f>
        <v>0</v>
      </c>
      <c r="U94" s="197"/>
      <c r="V94" s="199">
        <f>SUM(V95:V96)</f>
        <v>0</v>
      </c>
      <c r="W94" s="197"/>
      <c r="X94" s="199">
        <f>SUM(X95:X96)</f>
        <v>0</v>
      </c>
      <c r="Y94" s="200"/>
      <c r="AR94" s="201" t="s">
        <v>178</v>
      </c>
      <c r="AT94" s="202" t="s">
        <v>71</v>
      </c>
      <c r="AU94" s="202" t="s">
        <v>80</v>
      </c>
      <c r="AY94" s="201" t="s">
        <v>130</v>
      </c>
      <c r="BK94" s="203">
        <f>SUM(BK95:BK96)</f>
        <v>0</v>
      </c>
    </row>
    <row r="95" s="1" customFormat="1" ht="16.5" customHeight="1">
      <c r="B95" s="34"/>
      <c r="C95" s="206" t="s">
        <v>178</v>
      </c>
      <c r="D95" s="206" t="s">
        <v>132</v>
      </c>
      <c r="E95" s="207" t="s">
        <v>301</v>
      </c>
      <c r="F95" s="208" t="s">
        <v>302</v>
      </c>
      <c r="G95" s="209" t="s">
        <v>284</v>
      </c>
      <c r="H95" s="210">
        <v>1</v>
      </c>
      <c r="I95" s="211"/>
      <c r="J95" s="211"/>
      <c r="K95" s="212">
        <f>ROUND(P95*H95,2)</f>
        <v>0</v>
      </c>
      <c r="L95" s="208" t="s">
        <v>285</v>
      </c>
      <c r="M95" s="39"/>
      <c r="N95" s="213" t="s">
        <v>1</v>
      </c>
      <c r="O95" s="214" t="s">
        <v>41</v>
      </c>
      <c r="P95" s="215">
        <f>I95+J95</f>
        <v>0</v>
      </c>
      <c r="Q95" s="215">
        <f>ROUND(I95*H95,2)</f>
        <v>0</v>
      </c>
      <c r="R95" s="215">
        <f>ROUND(J95*H95,2)</f>
        <v>0</v>
      </c>
      <c r="S95" s="75"/>
      <c r="T95" s="216">
        <f>S95*H95</f>
        <v>0</v>
      </c>
      <c r="U95" s="216">
        <v>0</v>
      </c>
      <c r="V95" s="216">
        <f>U95*H95</f>
        <v>0</v>
      </c>
      <c r="W95" s="216">
        <v>0</v>
      </c>
      <c r="X95" s="216">
        <f>W95*H95</f>
        <v>0</v>
      </c>
      <c r="Y95" s="217" t="s">
        <v>1</v>
      </c>
      <c r="AR95" s="13" t="s">
        <v>286</v>
      </c>
      <c r="AT95" s="13" t="s">
        <v>132</v>
      </c>
      <c r="AU95" s="13" t="s">
        <v>82</v>
      </c>
      <c r="AY95" s="13" t="s">
        <v>130</v>
      </c>
      <c r="BE95" s="218">
        <f>IF(O95="základní",K95,0)</f>
        <v>0</v>
      </c>
      <c r="BF95" s="218">
        <f>IF(O95="snížená",K95,0)</f>
        <v>0</v>
      </c>
      <c r="BG95" s="218">
        <f>IF(O95="zákl. přenesená",K95,0)</f>
        <v>0</v>
      </c>
      <c r="BH95" s="218">
        <f>IF(O95="sníž. přenesená",K95,0)</f>
        <v>0</v>
      </c>
      <c r="BI95" s="218">
        <f>IF(O95="nulová",K95,0)</f>
        <v>0</v>
      </c>
      <c r="BJ95" s="13" t="s">
        <v>80</v>
      </c>
      <c r="BK95" s="218">
        <f>ROUND(P95*H95,2)</f>
        <v>0</v>
      </c>
      <c r="BL95" s="13" t="s">
        <v>286</v>
      </c>
      <c r="BM95" s="13" t="s">
        <v>303</v>
      </c>
    </row>
    <row r="96" s="1" customFormat="1" ht="16.5" customHeight="1">
      <c r="B96" s="34"/>
      <c r="C96" s="206" t="s">
        <v>183</v>
      </c>
      <c r="D96" s="206" t="s">
        <v>132</v>
      </c>
      <c r="E96" s="207" t="s">
        <v>304</v>
      </c>
      <c r="F96" s="208" t="s">
        <v>305</v>
      </c>
      <c r="G96" s="209" t="s">
        <v>284</v>
      </c>
      <c r="H96" s="210">
        <v>1</v>
      </c>
      <c r="I96" s="211"/>
      <c r="J96" s="211"/>
      <c r="K96" s="212">
        <f>ROUND(P96*H96,2)</f>
        <v>0</v>
      </c>
      <c r="L96" s="208" t="s">
        <v>285</v>
      </c>
      <c r="M96" s="39"/>
      <c r="N96" s="213" t="s">
        <v>1</v>
      </c>
      <c r="O96" s="214" t="s">
        <v>41</v>
      </c>
      <c r="P96" s="215">
        <f>I96+J96</f>
        <v>0</v>
      </c>
      <c r="Q96" s="215">
        <f>ROUND(I96*H96,2)</f>
        <v>0</v>
      </c>
      <c r="R96" s="215">
        <f>ROUND(J96*H96,2)</f>
        <v>0</v>
      </c>
      <c r="S96" s="75"/>
      <c r="T96" s="216">
        <f>S96*H96</f>
        <v>0</v>
      </c>
      <c r="U96" s="216">
        <v>0</v>
      </c>
      <c r="V96" s="216">
        <f>U96*H96</f>
        <v>0</v>
      </c>
      <c r="W96" s="216">
        <v>0</v>
      </c>
      <c r="X96" s="216">
        <f>W96*H96</f>
        <v>0</v>
      </c>
      <c r="Y96" s="217" t="s">
        <v>1</v>
      </c>
      <c r="AR96" s="13" t="s">
        <v>286</v>
      </c>
      <c r="AT96" s="13" t="s">
        <v>132</v>
      </c>
      <c r="AU96" s="13" t="s">
        <v>82</v>
      </c>
      <c r="AY96" s="13" t="s">
        <v>130</v>
      </c>
      <c r="BE96" s="218">
        <f>IF(O96="základní",K96,0)</f>
        <v>0</v>
      </c>
      <c r="BF96" s="218">
        <f>IF(O96="snížená",K96,0)</f>
        <v>0</v>
      </c>
      <c r="BG96" s="218">
        <f>IF(O96="zákl. přenesená",K96,0)</f>
        <v>0</v>
      </c>
      <c r="BH96" s="218">
        <f>IF(O96="sníž. přenesená",K96,0)</f>
        <v>0</v>
      </c>
      <c r="BI96" s="218">
        <f>IF(O96="nulová",K96,0)</f>
        <v>0</v>
      </c>
      <c r="BJ96" s="13" t="s">
        <v>80</v>
      </c>
      <c r="BK96" s="218">
        <f>ROUND(P96*H96,2)</f>
        <v>0</v>
      </c>
      <c r="BL96" s="13" t="s">
        <v>286</v>
      </c>
      <c r="BM96" s="13" t="s">
        <v>306</v>
      </c>
    </row>
    <row r="97" s="10" customFormat="1" ht="22.8" customHeight="1">
      <c r="B97" s="189"/>
      <c r="C97" s="190"/>
      <c r="D97" s="191" t="s">
        <v>71</v>
      </c>
      <c r="E97" s="204" t="s">
        <v>307</v>
      </c>
      <c r="F97" s="204" t="s">
        <v>308</v>
      </c>
      <c r="G97" s="190"/>
      <c r="H97" s="190"/>
      <c r="I97" s="193"/>
      <c r="J97" s="193"/>
      <c r="K97" s="205">
        <f>BK97</f>
        <v>0</v>
      </c>
      <c r="L97" s="190"/>
      <c r="M97" s="195"/>
      <c r="N97" s="196"/>
      <c r="O97" s="197"/>
      <c r="P97" s="197"/>
      <c r="Q97" s="198">
        <f>Q98</f>
        <v>0</v>
      </c>
      <c r="R97" s="198">
        <f>R98</f>
        <v>0</v>
      </c>
      <c r="S97" s="197"/>
      <c r="T97" s="199">
        <f>T98</f>
        <v>0</v>
      </c>
      <c r="U97" s="197"/>
      <c r="V97" s="199">
        <f>V98</f>
        <v>0</v>
      </c>
      <c r="W97" s="197"/>
      <c r="X97" s="199">
        <f>X98</f>
        <v>0</v>
      </c>
      <c r="Y97" s="200"/>
      <c r="AR97" s="201" t="s">
        <v>178</v>
      </c>
      <c r="AT97" s="202" t="s">
        <v>71</v>
      </c>
      <c r="AU97" s="202" t="s">
        <v>80</v>
      </c>
      <c r="AY97" s="201" t="s">
        <v>130</v>
      </c>
      <c r="BK97" s="203">
        <f>BK98</f>
        <v>0</v>
      </c>
    </row>
    <row r="98" s="1" customFormat="1" ht="16.5" customHeight="1">
      <c r="B98" s="34"/>
      <c r="C98" s="206" t="s">
        <v>188</v>
      </c>
      <c r="D98" s="206" t="s">
        <v>132</v>
      </c>
      <c r="E98" s="207" t="s">
        <v>309</v>
      </c>
      <c r="F98" s="208" t="s">
        <v>310</v>
      </c>
      <c r="G98" s="209" t="s">
        <v>284</v>
      </c>
      <c r="H98" s="210">
        <v>1</v>
      </c>
      <c r="I98" s="211"/>
      <c r="J98" s="211"/>
      <c r="K98" s="212">
        <f>ROUND(P98*H98,2)</f>
        <v>0</v>
      </c>
      <c r="L98" s="208" t="s">
        <v>311</v>
      </c>
      <c r="M98" s="39"/>
      <c r="N98" s="234" t="s">
        <v>1</v>
      </c>
      <c r="O98" s="235" t="s">
        <v>41</v>
      </c>
      <c r="P98" s="236">
        <f>I98+J98</f>
        <v>0</v>
      </c>
      <c r="Q98" s="236">
        <f>ROUND(I98*H98,2)</f>
        <v>0</v>
      </c>
      <c r="R98" s="236">
        <f>ROUND(J98*H98,2)</f>
        <v>0</v>
      </c>
      <c r="S98" s="237"/>
      <c r="T98" s="238">
        <f>S98*H98</f>
        <v>0</v>
      </c>
      <c r="U98" s="238">
        <v>0</v>
      </c>
      <c r="V98" s="238">
        <f>U98*H98</f>
        <v>0</v>
      </c>
      <c r="W98" s="238">
        <v>0</v>
      </c>
      <c r="X98" s="238">
        <f>W98*H98</f>
        <v>0</v>
      </c>
      <c r="Y98" s="239" t="s">
        <v>1</v>
      </c>
      <c r="AR98" s="13" t="s">
        <v>286</v>
      </c>
      <c r="AT98" s="13" t="s">
        <v>132</v>
      </c>
      <c r="AU98" s="13" t="s">
        <v>82</v>
      </c>
      <c r="AY98" s="13" t="s">
        <v>130</v>
      </c>
      <c r="BE98" s="218">
        <f>IF(O98="základní",K98,0)</f>
        <v>0</v>
      </c>
      <c r="BF98" s="218">
        <f>IF(O98="snížená",K98,0)</f>
        <v>0</v>
      </c>
      <c r="BG98" s="218">
        <f>IF(O98="zákl. přenesená",K98,0)</f>
        <v>0</v>
      </c>
      <c r="BH98" s="218">
        <f>IF(O98="sníž. přenesená",K98,0)</f>
        <v>0</v>
      </c>
      <c r="BI98" s="218">
        <f>IF(O98="nulová",K98,0)</f>
        <v>0</v>
      </c>
      <c r="BJ98" s="13" t="s">
        <v>80</v>
      </c>
      <c r="BK98" s="218">
        <f>ROUND(P98*H98,2)</f>
        <v>0</v>
      </c>
      <c r="BL98" s="13" t="s">
        <v>286</v>
      </c>
      <c r="BM98" s="13" t="s">
        <v>312</v>
      </c>
    </row>
    <row r="99" s="1" customFormat="1" ht="6.96" customHeight="1">
      <c r="B99" s="53"/>
      <c r="C99" s="54"/>
      <c r="D99" s="54"/>
      <c r="E99" s="54"/>
      <c r="F99" s="54"/>
      <c r="G99" s="54"/>
      <c r="H99" s="54"/>
      <c r="I99" s="153"/>
      <c r="J99" s="153"/>
      <c r="K99" s="54"/>
      <c r="L99" s="54"/>
      <c r="M99" s="39"/>
    </row>
  </sheetData>
  <sheetProtection sheet="1" autoFilter="0" formatColumns="0" formatRows="0" objects="1" scenarios="1" spinCount="100000" saltValue="/J+eY0oUZ0HTUq7heZ83U0C9nkHzfiuGa51FyXOIv9S1f7kX1Dwm6LAmICQCpedOf+cvP1RIgp+RNmTU5L/yEA==" hashValue="0XbdkiQyAzCq/dSEbb3NCYw8r79HHyzqvcGpvTmLnRbVCx5gFyS1g2AZ4xVBSgqjuEJZc9sMo9Nbpu/VgSufeg==" algorithmName="SHA-512" password="CC35"/>
  <autoFilter ref="C85:L98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23.5" style="121" customWidth="1"/>
    <col min="10" max="10" width="23.5" style="121" customWidth="1"/>
    <col min="11" max="11" width="23.5" customWidth="1"/>
    <col min="12" max="12" width="15.5" customWidth="1"/>
    <col min="13" max="13" width="9.33" customWidth="1"/>
    <col min="14" max="14" width="10.83" hidden="1" customWidth="1"/>
    <col min="15" max="15" width="9.33" hidden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4.17" hidden="1" customWidth="1"/>
    <col min="22" max="22" width="14.17" hidden="1" customWidth="1"/>
    <col min="23" max="23" width="14.17" hidden="1" customWidth="1"/>
    <col min="24" max="24" width="14.17" hidden="1" customWidth="1"/>
    <col min="25" max="25" width="14.17" hidden="1" customWidth="1"/>
    <col min="26" max="26" width="16.33" customWidth="1"/>
    <col min="27" max="27" width="12.33" customWidth="1"/>
    <col min="28" max="28" width="15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M2"/>
      <c r="AT2" s="13" t="s">
        <v>88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4"/>
      <c r="K3" s="123"/>
      <c r="L3" s="123"/>
      <c r="M3" s="16"/>
      <c r="AT3" s="13" t="s">
        <v>82</v>
      </c>
    </row>
    <row r="4" ht="24.96" customHeight="1">
      <c r="B4" s="16"/>
      <c r="D4" s="125" t="s">
        <v>92</v>
      </c>
      <c r="M4" s="16"/>
      <c r="N4" s="20" t="s">
        <v>11</v>
      </c>
      <c r="AT4" s="13" t="s">
        <v>4</v>
      </c>
    </row>
    <row r="5" ht="6.96" customHeight="1">
      <c r="B5" s="16"/>
      <c r="M5" s="16"/>
    </row>
    <row r="6" ht="12" customHeight="1">
      <c r="B6" s="16"/>
      <c r="D6" s="126" t="s">
        <v>17</v>
      </c>
      <c r="M6" s="16"/>
    </row>
    <row r="7" ht="16.5" customHeight="1">
      <c r="B7" s="16"/>
      <c r="E7" s="127" t="str">
        <f>'Rekapitulace stavby'!K6</f>
        <v>Bezpečná chůze mezi obcemi Středokluky - Běloky</v>
      </c>
      <c r="F7" s="126"/>
      <c r="G7" s="126"/>
      <c r="H7" s="126"/>
      <c r="M7" s="16"/>
    </row>
    <row r="8" s="1" customFormat="1" ht="12" customHeight="1">
      <c r="B8" s="39"/>
      <c r="D8" s="126" t="s">
        <v>93</v>
      </c>
      <c r="I8" s="128"/>
      <c r="J8" s="128"/>
      <c r="M8" s="39"/>
    </row>
    <row r="9" s="1" customFormat="1" ht="36.96" customHeight="1">
      <c r="B9" s="39"/>
      <c r="E9" s="129" t="s">
        <v>313</v>
      </c>
      <c r="F9" s="1"/>
      <c r="G9" s="1"/>
      <c r="H9" s="1"/>
      <c r="I9" s="128"/>
      <c r="J9" s="128"/>
      <c r="M9" s="39"/>
    </row>
    <row r="10" s="1" customFormat="1">
      <c r="B10" s="39"/>
      <c r="I10" s="128"/>
      <c r="J10" s="128"/>
      <c r="M10" s="39"/>
    </row>
    <row r="11" s="1" customFormat="1" ht="12" customHeight="1">
      <c r="B11" s="39"/>
      <c r="D11" s="126" t="s">
        <v>19</v>
      </c>
      <c r="F11" s="13" t="s">
        <v>1</v>
      </c>
      <c r="I11" s="130" t="s">
        <v>20</v>
      </c>
      <c r="J11" s="131" t="s">
        <v>1</v>
      </c>
      <c r="M11" s="39"/>
    </row>
    <row r="12" s="1" customFormat="1" ht="12" customHeight="1">
      <c r="B12" s="39"/>
      <c r="D12" s="126" t="s">
        <v>21</v>
      </c>
      <c r="F12" s="13" t="s">
        <v>22</v>
      </c>
      <c r="I12" s="130" t="s">
        <v>23</v>
      </c>
      <c r="J12" s="132" t="str">
        <f>'Rekapitulace stavby'!AN8</f>
        <v>7. 9. 2018</v>
      </c>
      <c r="M12" s="39"/>
    </row>
    <row r="13" s="1" customFormat="1" ht="10.8" customHeight="1">
      <c r="B13" s="39"/>
      <c r="I13" s="128"/>
      <c r="J13" s="128"/>
      <c r="M13" s="39"/>
    </row>
    <row r="14" s="1" customFormat="1" ht="12" customHeight="1">
      <c r="B14" s="39"/>
      <c r="D14" s="126" t="s">
        <v>25</v>
      </c>
      <c r="I14" s="130" t="s">
        <v>26</v>
      </c>
      <c r="J14" s="131" t="s">
        <v>1</v>
      </c>
      <c r="M14" s="39"/>
    </row>
    <row r="15" s="1" customFormat="1" ht="18" customHeight="1">
      <c r="B15" s="39"/>
      <c r="E15" s="13" t="s">
        <v>27</v>
      </c>
      <c r="I15" s="130" t="s">
        <v>28</v>
      </c>
      <c r="J15" s="131" t="s">
        <v>1</v>
      </c>
      <c r="M15" s="39"/>
    </row>
    <row r="16" s="1" customFormat="1" ht="6.96" customHeight="1">
      <c r="B16" s="39"/>
      <c r="I16" s="128"/>
      <c r="J16" s="128"/>
      <c r="M16" s="39"/>
    </row>
    <row r="17" s="1" customFormat="1" ht="12" customHeight="1">
      <c r="B17" s="39"/>
      <c r="D17" s="126" t="s">
        <v>29</v>
      </c>
      <c r="I17" s="130" t="s">
        <v>26</v>
      </c>
      <c r="J17" s="29" t="str">
        <f>'Rekapitulace stavby'!AN13</f>
        <v>Vyplň údaj</v>
      </c>
      <c r="M17" s="39"/>
    </row>
    <row r="18" s="1" customFormat="1" ht="18" customHeight="1">
      <c r="B18" s="39"/>
      <c r="E18" s="29" t="str">
        <f>'Rekapitulace stavby'!E14</f>
        <v>Vyplň údaj</v>
      </c>
      <c r="F18" s="13"/>
      <c r="G18" s="13"/>
      <c r="H18" s="13"/>
      <c r="I18" s="130" t="s">
        <v>28</v>
      </c>
      <c r="J18" s="29" t="str">
        <f>'Rekapitulace stavby'!AN14</f>
        <v>Vyplň údaj</v>
      </c>
      <c r="M18" s="39"/>
    </row>
    <row r="19" s="1" customFormat="1" ht="6.96" customHeight="1">
      <c r="B19" s="39"/>
      <c r="I19" s="128"/>
      <c r="J19" s="128"/>
      <c r="M19" s="39"/>
    </row>
    <row r="20" s="1" customFormat="1" ht="12" customHeight="1">
      <c r="B20" s="39"/>
      <c r="D20" s="126" t="s">
        <v>31</v>
      </c>
      <c r="I20" s="130" t="s">
        <v>26</v>
      </c>
      <c r="J20" s="131" t="s">
        <v>1</v>
      </c>
      <c r="M20" s="39"/>
    </row>
    <row r="21" s="1" customFormat="1" ht="18" customHeight="1">
      <c r="B21" s="39"/>
      <c r="E21" s="13" t="s">
        <v>32</v>
      </c>
      <c r="I21" s="130" t="s">
        <v>28</v>
      </c>
      <c r="J21" s="131" t="s">
        <v>1</v>
      </c>
      <c r="M21" s="39"/>
    </row>
    <row r="22" s="1" customFormat="1" ht="6.96" customHeight="1">
      <c r="B22" s="39"/>
      <c r="I22" s="128"/>
      <c r="J22" s="128"/>
      <c r="M22" s="39"/>
    </row>
    <row r="23" s="1" customFormat="1" ht="12" customHeight="1">
      <c r="B23" s="39"/>
      <c r="D23" s="126" t="s">
        <v>33</v>
      </c>
      <c r="I23" s="130" t="s">
        <v>26</v>
      </c>
      <c r="J23" s="131" t="str">
        <f>IF('Rekapitulace stavby'!AN19="","",'Rekapitulace stavby'!AN19)</f>
        <v/>
      </c>
      <c r="M23" s="39"/>
    </row>
    <row r="24" s="1" customFormat="1" ht="18" customHeight="1">
      <c r="B24" s="39"/>
      <c r="E24" s="13" t="str">
        <f>IF('Rekapitulace stavby'!E20="","",'Rekapitulace stavby'!E20)</f>
        <v xml:space="preserve"> </v>
      </c>
      <c r="I24" s="130" t="s">
        <v>28</v>
      </c>
      <c r="J24" s="131" t="str">
        <f>IF('Rekapitulace stavby'!AN20="","",'Rekapitulace stavby'!AN20)</f>
        <v/>
      </c>
      <c r="M24" s="39"/>
    </row>
    <row r="25" s="1" customFormat="1" ht="6.96" customHeight="1">
      <c r="B25" s="39"/>
      <c r="I25" s="128"/>
      <c r="J25" s="128"/>
      <c r="M25" s="39"/>
    </row>
    <row r="26" s="1" customFormat="1" ht="12" customHeight="1">
      <c r="B26" s="39"/>
      <c r="D26" s="126" t="s">
        <v>35</v>
      </c>
      <c r="I26" s="128"/>
      <c r="J26" s="128"/>
      <c r="M26" s="39"/>
    </row>
    <row r="27" s="6" customFormat="1" ht="16.5" customHeight="1">
      <c r="B27" s="133"/>
      <c r="E27" s="134" t="s">
        <v>1</v>
      </c>
      <c r="F27" s="134"/>
      <c r="G27" s="134"/>
      <c r="H27" s="134"/>
      <c r="I27" s="135"/>
      <c r="J27" s="135"/>
      <c r="M27" s="133"/>
    </row>
    <row r="28" s="1" customFormat="1" ht="6.96" customHeight="1">
      <c r="B28" s="39"/>
      <c r="I28" s="128"/>
      <c r="J28" s="128"/>
      <c r="M28" s="39"/>
    </row>
    <row r="29" s="1" customFormat="1" ht="6.96" customHeight="1">
      <c r="B29" s="39"/>
      <c r="D29" s="67"/>
      <c r="E29" s="67"/>
      <c r="F29" s="67"/>
      <c r="G29" s="67"/>
      <c r="H29" s="67"/>
      <c r="I29" s="136"/>
      <c r="J29" s="136"/>
      <c r="K29" s="67"/>
      <c r="L29" s="67"/>
      <c r="M29" s="39"/>
    </row>
    <row r="30" s="1" customFormat="1">
      <c r="B30" s="39"/>
      <c r="E30" s="126" t="s">
        <v>95</v>
      </c>
      <c r="I30" s="128"/>
      <c r="J30" s="128"/>
      <c r="K30" s="137">
        <f>I61</f>
        <v>0</v>
      </c>
      <c r="M30" s="39"/>
    </row>
    <row r="31" s="1" customFormat="1">
      <c r="B31" s="39"/>
      <c r="E31" s="126" t="s">
        <v>96</v>
      </c>
      <c r="I31" s="128"/>
      <c r="J31" s="128"/>
      <c r="K31" s="137">
        <f>J61</f>
        <v>0</v>
      </c>
      <c r="M31" s="39"/>
    </row>
    <row r="32" s="1" customFormat="1" ht="25.44" customHeight="1">
      <c r="B32" s="39"/>
      <c r="D32" s="138" t="s">
        <v>36</v>
      </c>
      <c r="I32" s="128"/>
      <c r="J32" s="128"/>
      <c r="K32" s="139">
        <f>ROUND(K93, 2)</f>
        <v>0</v>
      </c>
      <c r="M32" s="39"/>
    </row>
    <row r="33" s="1" customFormat="1" ht="6.96" customHeight="1">
      <c r="B33" s="39"/>
      <c r="D33" s="67"/>
      <c r="E33" s="67"/>
      <c r="F33" s="67"/>
      <c r="G33" s="67"/>
      <c r="H33" s="67"/>
      <c r="I33" s="136"/>
      <c r="J33" s="136"/>
      <c r="K33" s="67"/>
      <c r="L33" s="67"/>
      <c r="M33" s="39"/>
    </row>
    <row r="34" s="1" customFormat="1" ht="14.4" customHeight="1">
      <c r="B34" s="39"/>
      <c r="F34" s="140" t="s">
        <v>38</v>
      </c>
      <c r="I34" s="141" t="s">
        <v>37</v>
      </c>
      <c r="J34" s="128"/>
      <c r="K34" s="140" t="s">
        <v>39</v>
      </c>
      <c r="M34" s="39"/>
    </row>
    <row r="35" s="1" customFormat="1" ht="14.4" customHeight="1">
      <c r="B35" s="39"/>
      <c r="D35" s="126" t="s">
        <v>40</v>
      </c>
      <c r="E35" s="126" t="s">
        <v>41</v>
      </c>
      <c r="F35" s="137">
        <f>ROUND((SUM(BE93:BE130)),  2)</f>
        <v>0</v>
      </c>
      <c r="I35" s="142">
        <v>0.20999999999999999</v>
      </c>
      <c r="J35" s="128"/>
      <c r="K35" s="137">
        <f>ROUND(((SUM(BE93:BE130))*I35),  2)</f>
        <v>0</v>
      </c>
      <c r="M35" s="39"/>
    </row>
    <row r="36" s="1" customFormat="1" ht="14.4" customHeight="1">
      <c r="B36" s="39"/>
      <c r="E36" s="126" t="s">
        <v>42</v>
      </c>
      <c r="F36" s="137">
        <f>ROUND((SUM(BF93:BF130)),  2)</f>
        <v>0</v>
      </c>
      <c r="I36" s="142">
        <v>0.14999999999999999</v>
      </c>
      <c r="J36" s="128"/>
      <c r="K36" s="137">
        <f>ROUND(((SUM(BF93:BF130))*I36),  2)</f>
        <v>0</v>
      </c>
      <c r="M36" s="39"/>
    </row>
    <row r="37" hidden="1" s="1" customFormat="1" ht="14.4" customHeight="1">
      <c r="B37" s="39"/>
      <c r="E37" s="126" t="s">
        <v>43</v>
      </c>
      <c r="F37" s="137">
        <f>ROUND((SUM(BG93:BG130)),  2)</f>
        <v>0</v>
      </c>
      <c r="I37" s="142">
        <v>0.20999999999999999</v>
      </c>
      <c r="J37" s="128"/>
      <c r="K37" s="137">
        <f>0</f>
        <v>0</v>
      </c>
      <c r="M37" s="39"/>
    </row>
    <row r="38" hidden="1" s="1" customFormat="1" ht="14.4" customHeight="1">
      <c r="B38" s="39"/>
      <c r="E38" s="126" t="s">
        <v>44</v>
      </c>
      <c r="F38" s="137">
        <f>ROUND((SUM(BH93:BH130)),  2)</f>
        <v>0</v>
      </c>
      <c r="I38" s="142">
        <v>0.14999999999999999</v>
      </c>
      <c r="J38" s="128"/>
      <c r="K38" s="137">
        <f>0</f>
        <v>0</v>
      </c>
      <c r="M38" s="39"/>
    </row>
    <row r="39" hidden="1" s="1" customFormat="1" ht="14.4" customHeight="1">
      <c r="B39" s="39"/>
      <c r="E39" s="126" t="s">
        <v>45</v>
      </c>
      <c r="F39" s="137">
        <f>ROUND((SUM(BI93:BI130)),  2)</f>
        <v>0</v>
      </c>
      <c r="I39" s="142">
        <v>0</v>
      </c>
      <c r="J39" s="128"/>
      <c r="K39" s="137">
        <f>0</f>
        <v>0</v>
      </c>
      <c r="M39" s="39"/>
    </row>
    <row r="40" s="1" customFormat="1" ht="6.96" customHeight="1">
      <c r="B40" s="39"/>
      <c r="I40" s="128"/>
      <c r="J40" s="128"/>
      <c r="M40" s="39"/>
    </row>
    <row r="41" s="1" customFormat="1" ht="25.44" customHeight="1">
      <c r="B41" s="39"/>
      <c r="C41" s="143"/>
      <c r="D41" s="144" t="s">
        <v>46</v>
      </c>
      <c r="E41" s="145"/>
      <c r="F41" s="145"/>
      <c r="G41" s="146" t="s">
        <v>47</v>
      </c>
      <c r="H41" s="147" t="s">
        <v>48</v>
      </c>
      <c r="I41" s="148"/>
      <c r="J41" s="148"/>
      <c r="K41" s="149">
        <f>SUM(K32:K39)</f>
        <v>0</v>
      </c>
      <c r="L41" s="150"/>
      <c r="M41" s="39"/>
    </row>
    <row r="42" s="1" customFormat="1" ht="14.4" customHeight="1">
      <c r="B42" s="151"/>
      <c r="C42" s="152"/>
      <c r="D42" s="152"/>
      <c r="E42" s="152"/>
      <c r="F42" s="152"/>
      <c r="G42" s="152"/>
      <c r="H42" s="152"/>
      <c r="I42" s="153"/>
      <c r="J42" s="153"/>
      <c r="K42" s="152"/>
      <c r="L42" s="152"/>
      <c r="M42" s="39"/>
    </row>
    <row r="46" s="1" customFormat="1" ht="6.96" customHeight="1">
      <c r="B46" s="154"/>
      <c r="C46" s="155"/>
      <c r="D46" s="155"/>
      <c r="E46" s="155"/>
      <c r="F46" s="155"/>
      <c r="G46" s="155"/>
      <c r="H46" s="155"/>
      <c r="I46" s="156"/>
      <c r="J46" s="156"/>
      <c r="K46" s="155"/>
      <c r="L46" s="155"/>
      <c r="M46" s="39"/>
    </row>
    <row r="47" s="1" customFormat="1" ht="24.96" customHeight="1">
      <c r="B47" s="34"/>
      <c r="C47" s="19" t="s">
        <v>97</v>
      </c>
      <c r="D47" s="35"/>
      <c r="E47" s="35"/>
      <c r="F47" s="35"/>
      <c r="G47" s="35"/>
      <c r="H47" s="35"/>
      <c r="I47" s="128"/>
      <c r="J47" s="128"/>
      <c r="K47" s="35"/>
      <c r="L47" s="35"/>
      <c r="M47" s="39"/>
    </row>
    <row r="48" s="1" customFormat="1" ht="6.96" customHeight="1">
      <c r="B48" s="34"/>
      <c r="C48" s="35"/>
      <c r="D48" s="35"/>
      <c r="E48" s="35"/>
      <c r="F48" s="35"/>
      <c r="G48" s="35"/>
      <c r="H48" s="35"/>
      <c r="I48" s="128"/>
      <c r="J48" s="128"/>
      <c r="K48" s="35"/>
      <c r="L48" s="35"/>
      <c r="M48" s="39"/>
    </row>
    <row r="49" s="1" customFormat="1" ht="12" customHeight="1">
      <c r="B49" s="34"/>
      <c r="C49" s="28" t="s">
        <v>17</v>
      </c>
      <c r="D49" s="35"/>
      <c r="E49" s="35"/>
      <c r="F49" s="35"/>
      <c r="G49" s="35"/>
      <c r="H49" s="35"/>
      <c r="I49" s="128"/>
      <c r="J49" s="128"/>
      <c r="K49" s="35"/>
      <c r="L49" s="35"/>
      <c r="M49" s="39"/>
    </row>
    <row r="50" s="1" customFormat="1" ht="16.5" customHeight="1">
      <c r="B50" s="34"/>
      <c r="C50" s="35"/>
      <c r="D50" s="35"/>
      <c r="E50" s="157" t="str">
        <f>E7</f>
        <v>Bezpečná chůze mezi obcemi Středokluky - Běloky</v>
      </c>
      <c r="F50" s="28"/>
      <c r="G50" s="28"/>
      <c r="H50" s="28"/>
      <c r="I50" s="128"/>
      <c r="J50" s="128"/>
      <c r="K50" s="35"/>
      <c r="L50" s="35"/>
      <c r="M50" s="39"/>
    </row>
    <row r="51" s="1" customFormat="1" ht="12" customHeight="1">
      <c r="B51" s="34"/>
      <c r="C51" s="28" t="s">
        <v>93</v>
      </c>
      <c r="D51" s="35"/>
      <c r="E51" s="35"/>
      <c r="F51" s="35"/>
      <c r="G51" s="35"/>
      <c r="H51" s="35"/>
      <c r="I51" s="128"/>
      <c r="J51" s="128"/>
      <c r="K51" s="35"/>
      <c r="L51" s="35"/>
      <c r="M51" s="39"/>
    </row>
    <row r="52" s="1" customFormat="1" ht="16.5" customHeight="1">
      <c r="B52" s="34"/>
      <c r="C52" s="35"/>
      <c r="D52" s="35"/>
      <c r="E52" s="60" t="str">
        <f>E9</f>
        <v>410 - Veřejné osvětlení</v>
      </c>
      <c r="F52" s="35"/>
      <c r="G52" s="35"/>
      <c r="H52" s="35"/>
      <c r="I52" s="128"/>
      <c r="J52" s="128"/>
      <c r="K52" s="35"/>
      <c r="L52" s="35"/>
      <c r="M52" s="39"/>
    </row>
    <row r="53" s="1" customFormat="1" ht="6.96" customHeight="1">
      <c r="B53" s="34"/>
      <c r="C53" s="35"/>
      <c r="D53" s="35"/>
      <c r="E53" s="35"/>
      <c r="F53" s="35"/>
      <c r="G53" s="35"/>
      <c r="H53" s="35"/>
      <c r="I53" s="128"/>
      <c r="J53" s="128"/>
      <c r="K53" s="35"/>
      <c r="L53" s="35"/>
      <c r="M53" s="39"/>
    </row>
    <row r="54" s="1" customFormat="1" ht="12" customHeight="1">
      <c r="B54" s="34"/>
      <c r="C54" s="28" t="s">
        <v>21</v>
      </c>
      <c r="D54" s="35"/>
      <c r="E54" s="35"/>
      <c r="F54" s="23" t="str">
        <f>F12</f>
        <v>Středokluky</v>
      </c>
      <c r="G54" s="35"/>
      <c r="H54" s="35"/>
      <c r="I54" s="130" t="s">
        <v>23</v>
      </c>
      <c r="J54" s="132" t="str">
        <f>IF(J12="","",J12)</f>
        <v>7. 9. 2018</v>
      </c>
      <c r="K54" s="35"/>
      <c r="L54" s="35"/>
      <c r="M54" s="39"/>
    </row>
    <row r="55" s="1" customFormat="1" ht="6.96" customHeight="1">
      <c r="B55" s="34"/>
      <c r="C55" s="35"/>
      <c r="D55" s="35"/>
      <c r="E55" s="35"/>
      <c r="F55" s="35"/>
      <c r="G55" s="35"/>
      <c r="H55" s="35"/>
      <c r="I55" s="128"/>
      <c r="J55" s="128"/>
      <c r="K55" s="35"/>
      <c r="L55" s="35"/>
      <c r="M55" s="39"/>
    </row>
    <row r="56" s="1" customFormat="1" ht="13.65" customHeight="1">
      <c r="B56" s="34"/>
      <c r="C56" s="28" t="s">
        <v>25</v>
      </c>
      <c r="D56" s="35"/>
      <c r="E56" s="35"/>
      <c r="F56" s="23" t="str">
        <f>E15</f>
        <v>Obec Středokluky</v>
      </c>
      <c r="G56" s="35"/>
      <c r="H56" s="35"/>
      <c r="I56" s="130" t="s">
        <v>31</v>
      </c>
      <c r="J56" s="158" t="str">
        <f>E21</f>
        <v>Ing. Jiří Sobol</v>
      </c>
      <c r="K56" s="35"/>
      <c r="L56" s="35"/>
      <c r="M56" s="39"/>
    </row>
    <row r="57" s="1" customFormat="1" ht="13.65" customHeight="1">
      <c r="B57" s="34"/>
      <c r="C57" s="28" t="s">
        <v>29</v>
      </c>
      <c r="D57" s="35"/>
      <c r="E57" s="35"/>
      <c r="F57" s="23" t="str">
        <f>IF(E18="","",E18)</f>
        <v>Vyplň údaj</v>
      </c>
      <c r="G57" s="35"/>
      <c r="H57" s="35"/>
      <c r="I57" s="130" t="s">
        <v>33</v>
      </c>
      <c r="J57" s="158" t="str">
        <f>E24</f>
        <v xml:space="preserve"> </v>
      </c>
      <c r="K57" s="35"/>
      <c r="L57" s="35"/>
      <c r="M57" s="39"/>
    </row>
    <row r="58" s="1" customFormat="1" ht="10.32" customHeight="1">
      <c r="B58" s="34"/>
      <c r="C58" s="35"/>
      <c r="D58" s="35"/>
      <c r="E58" s="35"/>
      <c r="F58" s="35"/>
      <c r="G58" s="35"/>
      <c r="H58" s="35"/>
      <c r="I58" s="128"/>
      <c r="J58" s="128"/>
      <c r="K58" s="35"/>
      <c r="L58" s="35"/>
      <c r="M58" s="39"/>
    </row>
    <row r="59" s="1" customFormat="1" ht="29.28" customHeight="1">
      <c r="B59" s="34"/>
      <c r="C59" s="159" t="s">
        <v>98</v>
      </c>
      <c r="D59" s="160"/>
      <c r="E59" s="160"/>
      <c r="F59" s="160"/>
      <c r="G59" s="160"/>
      <c r="H59" s="160"/>
      <c r="I59" s="161" t="s">
        <v>99</v>
      </c>
      <c r="J59" s="161" t="s">
        <v>100</v>
      </c>
      <c r="K59" s="162" t="s">
        <v>101</v>
      </c>
      <c r="L59" s="160"/>
      <c r="M59" s="39"/>
    </row>
    <row r="60" s="1" customFormat="1" ht="10.32" customHeight="1">
      <c r="B60" s="34"/>
      <c r="C60" s="35"/>
      <c r="D60" s="35"/>
      <c r="E60" s="35"/>
      <c r="F60" s="35"/>
      <c r="G60" s="35"/>
      <c r="H60" s="35"/>
      <c r="I60" s="128"/>
      <c r="J60" s="128"/>
      <c r="K60" s="35"/>
      <c r="L60" s="35"/>
      <c r="M60" s="39"/>
    </row>
    <row r="61" s="1" customFormat="1" ht="22.8" customHeight="1">
      <c r="B61" s="34"/>
      <c r="C61" s="163" t="s">
        <v>102</v>
      </c>
      <c r="D61" s="35"/>
      <c r="E61" s="35"/>
      <c r="F61" s="35"/>
      <c r="G61" s="35"/>
      <c r="H61" s="35"/>
      <c r="I61" s="164">
        <f>Q93</f>
        <v>0</v>
      </c>
      <c r="J61" s="164">
        <f>R93</f>
        <v>0</v>
      </c>
      <c r="K61" s="94">
        <f>K93</f>
        <v>0</v>
      </c>
      <c r="L61" s="35"/>
      <c r="M61" s="39"/>
      <c r="AU61" s="13" t="s">
        <v>103</v>
      </c>
    </row>
    <row r="62" s="7" customFormat="1" ht="24.96" customHeight="1">
      <c r="B62" s="165"/>
      <c r="C62" s="166"/>
      <c r="D62" s="167" t="s">
        <v>104</v>
      </c>
      <c r="E62" s="168"/>
      <c r="F62" s="168"/>
      <c r="G62" s="168"/>
      <c r="H62" s="168"/>
      <c r="I62" s="169">
        <f>Q94</f>
        <v>0</v>
      </c>
      <c r="J62" s="169">
        <f>R94</f>
        <v>0</v>
      </c>
      <c r="K62" s="170">
        <f>K94</f>
        <v>0</v>
      </c>
      <c r="L62" s="166"/>
      <c r="M62" s="171"/>
    </row>
    <row r="63" s="8" customFormat="1" ht="19.92" customHeight="1">
      <c r="B63" s="172"/>
      <c r="C63" s="173"/>
      <c r="D63" s="174" t="s">
        <v>105</v>
      </c>
      <c r="E63" s="175"/>
      <c r="F63" s="175"/>
      <c r="G63" s="175"/>
      <c r="H63" s="175"/>
      <c r="I63" s="176">
        <f>Q95</f>
        <v>0</v>
      </c>
      <c r="J63" s="176">
        <f>R95</f>
        <v>0</v>
      </c>
      <c r="K63" s="177">
        <f>K95</f>
        <v>0</v>
      </c>
      <c r="L63" s="173"/>
      <c r="M63" s="178"/>
    </row>
    <row r="64" s="8" customFormat="1" ht="19.92" customHeight="1">
      <c r="B64" s="172"/>
      <c r="C64" s="173"/>
      <c r="D64" s="174" t="s">
        <v>314</v>
      </c>
      <c r="E64" s="175"/>
      <c r="F64" s="175"/>
      <c r="G64" s="175"/>
      <c r="H64" s="175"/>
      <c r="I64" s="176">
        <f>Q101</f>
        <v>0</v>
      </c>
      <c r="J64" s="176">
        <f>R101</f>
        <v>0</v>
      </c>
      <c r="K64" s="177">
        <f>K101</f>
        <v>0</v>
      </c>
      <c r="L64" s="173"/>
      <c r="M64" s="178"/>
    </row>
    <row r="65" s="8" customFormat="1" ht="19.92" customHeight="1">
      <c r="B65" s="172"/>
      <c r="C65" s="173"/>
      <c r="D65" s="174" t="s">
        <v>108</v>
      </c>
      <c r="E65" s="175"/>
      <c r="F65" s="175"/>
      <c r="G65" s="175"/>
      <c r="H65" s="175"/>
      <c r="I65" s="176">
        <f>Q104</f>
        <v>0</v>
      </c>
      <c r="J65" s="176">
        <f>R104</f>
        <v>0</v>
      </c>
      <c r="K65" s="177">
        <f>K104</f>
        <v>0</v>
      </c>
      <c r="L65" s="173"/>
      <c r="M65" s="178"/>
    </row>
    <row r="66" s="8" customFormat="1" ht="14.88" customHeight="1">
      <c r="B66" s="172"/>
      <c r="C66" s="173"/>
      <c r="D66" s="174" t="s">
        <v>315</v>
      </c>
      <c r="E66" s="175"/>
      <c r="F66" s="175"/>
      <c r="G66" s="175"/>
      <c r="H66" s="175"/>
      <c r="I66" s="176">
        <f>Q105</f>
        <v>0</v>
      </c>
      <c r="J66" s="176">
        <f>R105</f>
        <v>0</v>
      </c>
      <c r="K66" s="177">
        <f>K105</f>
        <v>0</v>
      </c>
      <c r="L66" s="173"/>
      <c r="M66" s="178"/>
    </row>
    <row r="67" s="8" customFormat="1" ht="19.92" customHeight="1">
      <c r="B67" s="172"/>
      <c r="C67" s="173"/>
      <c r="D67" s="174" t="s">
        <v>109</v>
      </c>
      <c r="E67" s="175"/>
      <c r="F67" s="175"/>
      <c r="G67" s="175"/>
      <c r="H67" s="175"/>
      <c r="I67" s="176">
        <f>Q107</f>
        <v>0</v>
      </c>
      <c r="J67" s="176">
        <f>R107</f>
        <v>0</v>
      </c>
      <c r="K67" s="177">
        <f>K107</f>
        <v>0</v>
      </c>
      <c r="L67" s="173"/>
      <c r="M67" s="178"/>
    </row>
    <row r="68" s="7" customFormat="1" ht="24.96" customHeight="1">
      <c r="B68" s="165"/>
      <c r="C68" s="166"/>
      <c r="D68" s="167" t="s">
        <v>316</v>
      </c>
      <c r="E68" s="168"/>
      <c r="F68" s="168"/>
      <c r="G68" s="168"/>
      <c r="H68" s="168"/>
      <c r="I68" s="169">
        <f>Q110</f>
        <v>0</v>
      </c>
      <c r="J68" s="169">
        <f>R110</f>
        <v>0</v>
      </c>
      <c r="K68" s="170">
        <f>K110</f>
        <v>0</v>
      </c>
      <c r="L68" s="166"/>
      <c r="M68" s="171"/>
    </row>
    <row r="69" s="8" customFormat="1" ht="19.92" customHeight="1">
      <c r="B69" s="172"/>
      <c r="C69" s="173"/>
      <c r="D69" s="174" t="s">
        <v>317</v>
      </c>
      <c r="E69" s="175"/>
      <c r="F69" s="175"/>
      <c r="G69" s="175"/>
      <c r="H69" s="175"/>
      <c r="I69" s="176">
        <f>Q111</f>
        <v>0</v>
      </c>
      <c r="J69" s="176">
        <f>R111</f>
        <v>0</v>
      </c>
      <c r="K69" s="177">
        <f>K111</f>
        <v>0</v>
      </c>
      <c r="L69" s="173"/>
      <c r="M69" s="178"/>
    </row>
    <row r="70" s="7" customFormat="1" ht="24.96" customHeight="1">
      <c r="B70" s="165"/>
      <c r="C70" s="166"/>
      <c r="D70" s="167" t="s">
        <v>318</v>
      </c>
      <c r="E70" s="168"/>
      <c r="F70" s="168"/>
      <c r="G70" s="168"/>
      <c r="H70" s="168"/>
      <c r="I70" s="169">
        <f>Q114</f>
        <v>0</v>
      </c>
      <c r="J70" s="169">
        <f>R114</f>
        <v>0</v>
      </c>
      <c r="K70" s="170">
        <f>K114</f>
        <v>0</v>
      </c>
      <c r="L70" s="166"/>
      <c r="M70" s="171"/>
    </row>
    <row r="71" s="8" customFormat="1" ht="19.92" customHeight="1">
      <c r="B71" s="172"/>
      <c r="C71" s="173"/>
      <c r="D71" s="174" t="s">
        <v>319</v>
      </c>
      <c r="E71" s="175"/>
      <c r="F71" s="175"/>
      <c r="G71" s="175"/>
      <c r="H71" s="175"/>
      <c r="I71" s="176">
        <f>Q115</f>
        <v>0</v>
      </c>
      <c r="J71" s="176">
        <f>R115</f>
        <v>0</v>
      </c>
      <c r="K71" s="177">
        <f>K115</f>
        <v>0</v>
      </c>
      <c r="L71" s="173"/>
      <c r="M71" s="178"/>
    </row>
    <row r="72" s="8" customFormat="1" ht="19.92" customHeight="1">
      <c r="B72" s="172"/>
      <c r="C72" s="173"/>
      <c r="D72" s="174" t="s">
        <v>320</v>
      </c>
      <c r="E72" s="175"/>
      <c r="F72" s="175"/>
      <c r="G72" s="175"/>
      <c r="H72" s="175"/>
      <c r="I72" s="176">
        <f>Q121</f>
        <v>0</v>
      </c>
      <c r="J72" s="176">
        <f>R121</f>
        <v>0</v>
      </c>
      <c r="K72" s="177">
        <f>K121</f>
        <v>0</v>
      </c>
      <c r="L72" s="173"/>
      <c r="M72" s="178"/>
    </row>
    <row r="73" s="8" customFormat="1" ht="19.92" customHeight="1">
      <c r="B73" s="172"/>
      <c r="C73" s="173"/>
      <c r="D73" s="174" t="s">
        <v>321</v>
      </c>
      <c r="E73" s="175"/>
      <c r="F73" s="175"/>
      <c r="G73" s="175"/>
      <c r="H73" s="175"/>
      <c r="I73" s="176">
        <f>Q129</f>
        <v>0</v>
      </c>
      <c r="J73" s="176">
        <f>R129</f>
        <v>0</v>
      </c>
      <c r="K73" s="177">
        <f>K129</f>
        <v>0</v>
      </c>
      <c r="L73" s="173"/>
      <c r="M73" s="178"/>
    </row>
    <row r="74" s="1" customFormat="1" ht="21.84" customHeight="1">
      <c r="B74" s="34"/>
      <c r="C74" s="35"/>
      <c r="D74" s="35"/>
      <c r="E74" s="35"/>
      <c r="F74" s="35"/>
      <c r="G74" s="35"/>
      <c r="H74" s="35"/>
      <c r="I74" s="128"/>
      <c r="J74" s="128"/>
      <c r="K74" s="35"/>
      <c r="L74" s="35"/>
      <c r="M74" s="39"/>
    </row>
    <row r="75" s="1" customFormat="1" ht="6.96" customHeight="1">
      <c r="B75" s="53"/>
      <c r="C75" s="54"/>
      <c r="D75" s="54"/>
      <c r="E75" s="54"/>
      <c r="F75" s="54"/>
      <c r="G75" s="54"/>
      <c r="H75" s="54"/>
      <c r="I75" s="153"/>
      <c r="J75" s="153"/>
      <c r="K75" s="54"/>
      <c r="L75" s="54"/>
      <c r="M75" s="39"/>
    </row>
    <row r="79" s="1" customFormat="1" ht="6.96" customHeight="1">
      <c r="B79" s="55"/>
      <c r="C79" s="56"/>
      <c r="D79" s="56"/>
      <c r="E79" s="56"/>
      <c r="F79" s="56"/>
      <c r="G79" s="56"/>
      <c r="H79" s="56"/>
      <c r="I79" s="156"/>
      <c r="J79" s="156"/>
      <c r="K79" s="56"/>
      <c r="L79" s="56"/>
      <c r="M79" s="39"/>
    </row>
    <row r="80" s="1" customFormat="1" ht="24.96" customHeight="1">
      <c r="B80" s="34"/>
      <c r="C80" s="19" t="s">
        <v>110</v>
      </c>
      <c r="D80" s="35"/>
      <c r="E80" s="35"/>
      <c r="F80" s="35"/>
      <c r="G80" s="35"/>
      <c r="H80" s="35"/>
      <c r="I80" s="128"/>
      <c r="J80" s="128"/>
      <c r="K80" s="35"/>
      <c r="L80" s="35"/>
      <c r="M80" s="39"/>
    </row>
    <row r="81" s="1" customFormat="1" ht="6.96" customHeight="1">
      <c r="B81" s="34"/>
      <c r="C81" s="35"/>
      <c r="D81" s="35"/>
      <c r="E81" s="35"/>
      <c r="F81" s="35"/>
      <c r="G81" s="35"/>
      <c r="H81" s="35"/>
      <c r="I81" s="128"/>
      <c r="J81" s="128"/>
      <c r="K81" s="35"/>
      <c r="L81" s="35"/>
      <c r="M81" s="39"/>
    </row>
    <row r="82" s="1" customFormat="1" ht="12" customHeight="1">
      <c r="B82" s="34"/>
      <c r="C82" s="28" t="s">
        <v>17</v>
      </c>
      <c r="D82" s="35"/>
      <c r="E82" s="35"/>
      <c r="F82" s="35"/>
      <c r="G82" s="35"/>
      <c r="H82" s="35"/>
      <c r="I82" s="128"/>
      <c r="J82" s="128"/>
      <c r="K82" s="35"/>
      <c r="L82" s="35"/>
      <c r="M82" s="39"/>
    </row>
    <row r="83" s="1" customFormat="1" ht="16.5" customHeight="1">
      <c r="B83" s="34"/>
      <c r="C83" s="35"/>
      <c r="D83" s="35"/>
      <c r="E83" s="157" t="str">
        <f>E7</f>
        <v>Bezpečná chůze mezi obcemi Středokluky - Běloky</v>
      </c>
      <c r="F83" s="28"/>
      <c r="G83" s="28"/>
      <c r="H83" s="28"/>
      <c r="I83" s="128"/>
      <c r="J83" s="128"/>
      <c r="K83" s="35"/>
      <c r="L83" s="35"/>
      <c r="M83" s="39"/>
    </row>
    <row r="84" s="1" customFormat="1" ht="12" customHeight="1">
      <c r="B84" s="34"/>
      <c r="C84" s="28" t="s">
        <v>93</v>
      </c>
      <c r="D84" s="35"/>
      <c r="E84" s="35"/>
      <c r="F84" s="35"/>
      <c r="G84" s="35"/>
      <c r="H84" s="35"/>
      <c r="I84" s="128"/>
      <c r="J84" s="128"/>
      <c r="K84" s="35"/>
      <c r="L84" s="35"/>
      <c r="M84" s="39"/>
    </row>
    <row r="85" s="1" customFormat="1" ht="16.5" customHeight="1">
      <c r="B85" s="34"/>
      <c r="C85" s="35"/>
      <c r="D85" s="35"/>
      <c r="E85" s="60" t="str">
        <f>E9</f>
        <v>410 - Veřejné osvětlení</v>
      </c>
      <c r="F85" s="35"/>
      <c r="G85" s="35"/>
      <c r="H85" s="35"/>
      <c r="I85" s="128"/>
      <c r="J85" s="128"/>
      <c r="K85" s="35"/>
      <c r="L85" s="35"/>
      <c r="M85" s="39"/>
    </row>
    <row r="86" s="1" customFormat="1" ht="6.96" customHeight="1">
      <c r="B86" s="34"/>
      <c r="C86" s="35"/>
      <c r="D86" s="35"/>
      <c r="E86" s="35"/>
      <c r="F86" s="35"/>
      <c r="G86" s="35"/>
      <c r="H86" s="35"/>
      <c r="I86" s="128"/>
      <c r="J86" s="128"/>
      <c r="K86" s="35"/>
      <c r="L86" s="35"/>
      <c r="M86" s="39"/>
    </row>
    <row r="87" s="1" customFormat="1" ht="12" customHeight="1">
      <c r="B87" s="34"/>
      <c r="C87" s="28" t="s">
        <v>21</v>
      </c>
      <c r="D87" s="35"/>
      <c r="E87" s="35"/>
      <c r="F87" s="23" t="str">
        <f>F12</f>
        <v>Středokluky</v>
      </c>
      <c r="G87" s="35"/>
      <c r="H87" s="35"/>
      <c r="I87" s="130" t="s">
        <v>23</v>
      </c>
      <c r="J87" s="132" t="str">
        <f>IF(J12="","",J12)</f>
        <v>7. 9. 2018</v>
      </c>
      <c r="K87" s="35"/>
      <c r="L87" s="35"/>
      <c r="M87" s="39"/>
    </row>
    <row r="88" s="1" customFormat="1" ht="6.96" customHeight="1">
      <c r="B88" s="34"/>
      <c r="C88" s="35"/>
      <c r="D88" s="35"/>
      <c r="E88" s="35"/>
      <c r="F88" s="35"/>
      <c r="G88" s="35"/>
      <c r="H88" s="35"/>
      <c r="I88" s="128"/>
      <c r="J88" s="128"/>
      <c r="K88" s="35"/>
      <c r="L88" s="35"/>
      <c r="M88" s="39"/>
    </row>
    <row r="89" s="1" customFormat="1" ht="13.65" customHeight="1">
      <c r="B89" s="34"/>
      <c r="C89" s="28" t="s">
        <v>25</v>
      </c>
      <c r="D89" s="35"/>
      <c r="E89" s="35"/>
      <c r="F89" s="23" t="str">
        <f>E15</f>
        <v>Obec Středokluky</v>
      </c>
      <c r="G89" s="35"/>
      <c r="H89" s="35"/>
      <c r="I89" s="130" t="s">
        <v>31</v>
      </c>
      <c r="J89" s="158" t="str">
        <f>E21</f>
        <v>Ing. Jiří Sobol</v>
      </c>
      <c r="K89" s="35"/>
      <c r="L89" s="35"/>
      <c r="M89" s="39"/>
    </row>
    <row r="90" s="1" customFormat="1" ht="13.65" customHeight="1">
      <c r="B90" s="34"/>
      <c r="C90" s="28" t="s">
        <v>29</v>
      </c>
      <c r="D90" s="35"/>
      <c r="E90" s="35"/>
      <c r="F90" s="23" t="str">
        <f>IF(E18="","",E18)</f>
        <v>Vyplň údaj</v>
      </c>
      <c r="G90" s="35"/>
      <c r="H90" s="35"/>
      <c r="I90" s="130" t="s">
        <v>33</v>
      </c>
      <c r="J90" s="158" t="str">
        <f>E24</f>
        <v xml:space="preserve"> </v>
      </c>
      <c r="K90" s="35"/>
      <c r="L90" s="35"/>
      <c r="M90" s="39"/>
    </row>
    <row r="91" s="1" customFormat="1" ht="10.32" customHeight="1">
      <c r="B91" s="34"/>
      <c r="C91" s="35"/>
      <c r="D91" s="35"/>
      <c r="E91" s="35"/>
      <c r="F91" s="35"/>
      <c r="G91" s="35"/>
      <c r="H91" s="35"/>
      <c r="I91" s="128"/>
      <c r="J91" s="128"/>
      <c r="K91" s="35"/>
      <c r="L91" s="35"/>
      <c r="M91" s="39"/>
    </row>
    <row r="92" s="9" customFormat="1" ht="29.28" customHeight="1">
      <c r="B92" s="179"/>
      <c r="C92" s="180" t="s">
        <v>111</v>
      </c>
      <c r="D92" s="181" t="s">
        <v>55</v>
      </c>
      <c r="E92" s="181" t="s">
        <v>51</v>
      </c>
      <c r="F92" s="181" t="s">
        <v>52</v>
      </c>
      <c r="G92" s="181" t="s">
        <v>112</v>
      </c>
      <c r="H92" s="181" t="s">
        <v>113</v>
      </c>
      <c r="I92" s="182" t="s">
        <v>114</v>
      </c>
      <c r="J92" s="182" t="s">
        <v>115</v>
      </c>
      <c r="K92" s="181" t="s">
        <v>101</v>
      </c>
      <c r="L92" s="183" t="s">
        <v>116</v>
      </c>
      <c r="M92" s="184"/>
      <c r="N92" s="84" t="s">
        <v>1</v>
      </c>
      <c r="O92" s="85" t="s">
        <v>40</v>
      </c>
      <c r="P92" s="85" t="s">
        <v>117</v>
      </c>
      <c r="Q92" s="85" t="s">
        <v>118</v>
      </c>
      <c r="R92" s="85" t="s">
        <v>119</v>
      </c>
      <c r="S92" s="85" t="s">
        <v>120</v>
      </c>
      <c r="T92" s="85" t="s">
        <v>121</v>
      </c>
      <c r="U92" s="85" t="s">
        <v>122</v>
      </c>
      <c r="V92" s="85" t="s">
        <v>123</v>
      </c>
      <c r="W92" s="85" t="s">
        <v>124</v>
      </c>
      <c r="X92" s="85" t="s">
        <v>125</v>
      </c>
      <c r="Y92" s="86" t="s">
        <v>126</v>
      </c>
    </row>
    <row r="93" s="1" customFormat="1" ht="22.8" customHeight="1">
      <c r="B93" s="34"/>
      <c r="C93" s="91" t="s">
        <v>127</v>
      </c>
      <c r="D93" s="35"/>
      <c r="E93" s="35"/>
      <c r="F93" s="35"/>
      <c r="G93" s="35"/>
      <c r="H93" s="35"/>
      <c r="I93" s="128"/>
      <c r="J93" s="128"/>
      <c r="K93" s="185">
        <f>BK93</f>
        <v>0</v>
      </c>
      <c r="L93" s="35"/>
      <c r="M93" s="39"/>
      <c r="N93" s="87"/>
      <c r="O93" s="88"/>
      <c r="P93" s="88"/>
      <c r="Q93" s="186">
        <f>Q94+Q110+Q114</f>
        <v>0</v>
      </c>
      <c r="R93" s="186">
        <f>R94+R110+R114</f>
        <v>0</v>
      </c>
      <c r="S93" s="88"/>
      <c r="T93" s="187">
        <f>T94+T110+T114</f>
        <v>0</v>
      </c>
      <c r="U93" s="88"/>
      <c r="V93" s="187">
        <f>V94+V110+V114</f>
        <v>0.69530000000000003</v>
      </c>
      <c r="W93" s="88"/>
      <c r="X93" s="187">
        <f>X94+X110+X114</f>
        <v>0</v>
      </c>
      <c r="Y93" s="89"/>
      <c r="AT93" s="13" t="s">
        <v>71</v>
      </c>
      <c r="AU93" s="13" t="s">
        <v>103</v>
      </c>
      <c r="BK93" s="188">
        <f>BK94+BK110+BK114</f>
        <v>0</v>
      </c>
    </row>
    <row r="94" s="10" customFormat="1" ht="25.92" customHeight="1">
      <c r="B94" s="189"/>
      <c r="C94" s="190"/>
      <c r="D94" s="191" t="s">
        <v>71</v>
      </c>
      <c r="E94" s="192" t="s">
        <v>128</v>
      </c>
      <c r="F94" s="192" t="s">
        <v>129</v>
      </c>
      <c r="G94" s="190"/>
      <c r="H94" s="190"/>
      <c r="I94" s="193"/>
      <c r="J94" s="193"/>
      <c r="K94" s="194">
        <f>BK94</f>
        <v>0</v>
      </c>
      <c r="L94" s="190"/>
      <c r="M94" s="195"/>
      <c r="N94" s="196"/>
      <c r="O94" s="197"/>
      <c r="P94" s="197"/>
      <c r="Q94" s="198">
        <f>Q95+Q101+Q104+Q107</f>
        <v>0</v>
      </c>
      <c r="R94" s="198">
        <f>R95+R101+R104+R107</f>
        <v>0</v>
      </c>
      <c r="S94" s="197"/>
      <c r="T94" s="199">
        <f>T95+T101+T104+T107</f>
        <v>0</v>
      </c>
      <c r="U94" s="197"/>
      <c r="V94" s="199">
        <f>V95+V101+V104+V107</f>
        <v>0</v>
      </c>
      <c r="W94" s="197"/>
      <c r="X94" s="199">
        <f>X95+X101+X104+X107</f>
        <v>0</v>
      </c>
      <c r="Y94" s="200"/>
      <c r="AR94" s="201" t="s">
        <v>80</v>
      </c>
      <c r="AT94" s="202" t="s">
        <v>71</v>
      </c>
      <c r="AU94" s="202" t="s">
        <v>72</v>
      </c>
      <c r="AY94" s="201" t="s">
        <v>130</v>
      </c>
      <c r="BK94" s="203">
        <f>BK95+BK101+BK104+BK107</f>
        <v>0</v>
      </c>
    </row>
    <row r="95" s="10" customFormat="1" ht="22.8" customHeight="1">
      <c r="B95" s="189"/>
      <c r="C95" s="190"/>
      <c r="D95" s="191" t="s">
        <v>71</v>
      </c>
      <c r="E95" s="204" t="s">
        <v>80</v>
      </c>
      <c r="F95" s="204" t="s">
        <v>131</v>
      </c>
      <c r="G95" s="190"/>
      <c r="H95" s="190"/>
      <c r="I95" s="193"/>
      <c r="J95" s="193"/>
      <c r="K95" s="205">
        <f>BK95</f>
        <v>0</v>
      </c>
      <c r="L95" s="190"/>
      <c r="M95" s="195"/>
      <c r="N95" s="196"/>
      <c r="O95" s="197"/>
      <c r="P95" s="197"/>
      <c r="Q95" s="198">
        <f>SUM(Q96:Q100)</f>
        <v>0</v>
      </c>
      <c r="R95" s="198">
        <f>SUM(R96:R100)</f>
        <v>0</v>
      </c>
      <c r="S95" s="197"/>
      <c r="T95" s="199">
        <f>SUM(T96:T100)</f>
        <v>0</v>
      </c>
      <c r="U95" s="197"/>
      <c r="V95" s="199">
        <f>SUM(V96:V100)</f>
        <v>0</v>
      </c>
      <c r="W95" s="197"/>
      <c r="X95" s="199">
        <f>SUM(X96:X100)</f>
        <v>0</v>
      </c>
      <c r="Y95" s="200"/>
      <c r="AR95" s="201" t="s">
        <v>80</v>
      </c>
      <c r="AT95" s="202" t="s">
        <v>71</v>
      </c>
      <c r="AU95" s="202" t="s">
        <v>80</v>
      </c>
      <c r="AY95" s="201" t="s">
        <v>130</v>
      </c>
      <c r="BK95" s="203">
        <f>SUM(BK96:BK100)</f>
        <v>0</v>
      </c>
    </row>
    <row r="96" s="1" customFormat="1" ht="270" customHeight="1">
      <c r="B96" s="34"/>
      <c r="C96" s="206" t="s">
        <v>80</v>
      </c>
      <c r="D96" s="206" t="s">
        <v>132</v>
      </c>
      <c r="E96" s="207" t="s">
        <v>141</v>
      </c>
      <c r="F96" s="208" t="s">
        <v>142</v>
      </c>
      <c r="G96" s="209" t="s">
        <v>135</v>
      </c>
      <c r="H96" s="210">
        <v>63.700000000000003</v>
      </c>
      <c r="I96" s="211"/>
      <c r="J96" s="211"/>
      <c r="K96" s="212">
        <f>ROUND(P96*H96,2)</f>
        <v>0</v>
      </c>
      <c r="L96" s="208" t="s">
        <v>136</v>
      </c>
      <c r="M96" s="39"/>
      <c r="N96" s="213" t="s">
        <v>1</v>
      </c>
      <c r="O96" s="214" t="s">
        <v>41</v>
      </c>
      <c r="P96" s="215">
        <f>I96+J96</f>
        <v>0</v>
      </c>
      <c r="Q96" s="215">
        <f>ROUND(I96*H96,2)</f>
        <v>0</v>
      </c>
      <c r="R96" s="215">
        <f>ROUND(J96*H96,2)</f>
        <v>0</v>
      </c>
      <c r="S96" s="75"/>
      <c r="T96" s="216">
        <f>S96*H96</f>
        <v>0</v>
      </c>
      <c r="U96" s="216">
        <v>0</v>
      </c>
      <c r="V96" s="216">
        <f>U96*H96</f>
        <v>0</v>
      </c>
      <c r="W96" s="216">
        <v>0</v>
      </c>
      <c r="X96" s="216">
        <f>W96*H96</f>
        <v>0</v>
      </c>
      <c r="Y96" s="217" t="s">
        <v>1</v>
      </c>
      <c r="AR96" s="13" t="s">
        <v>137</v>
      </c>
      <c r="AT96" s="13" t="s">
        <v>132</v>
      </c>
      <c r="AU96" s="13" t="s">
        <v>82</v>
      </c>
      <c r="AY96" s="13" t="s">
        <v>130</v>
      </c>
      <c r="BE96" s="218">
        <f>IF(O96="základní",K96,0)</f>
        <v>0</v>
      </c>
      <c r="BF96" s="218">
        <f>IF(O96="snížená",K96,0)</f>
        <v>0</v>
      </c>
      <c r="BG96" s="218">
        <f>IF(O96="zákl. přenesená",K96,0)</f>
        <v>0</v>
      </c>
      <c r="BH96" s="218">
        <f>IF(O96="sníž. přenesená",K96,0)</f>
        <v>0</v>
      </c>
      <c r="BI96" s="218">
        <f>IF(O96="nulová",K96,0)</f>
        <v>0</v>
      </c>
      <c r="BJ96" s="13" t="s">
        <v>80</v>
      </c>
      <c r="BK96" s="218">
        <f>ROUND(P96*H96,2)</f>
        <v>0</v>
      </c>
      <c r="BL96" s="13" t="s">
        <v>137</v>
      </c>
      <c r="BM96" s="13" t="s">
        <v>322</v>
      </c>
    </row>
    <row r="97" s="11" customFormat="1">
      <c r="B97" s="219"/>
      <c r="C97" s="220"/>
      <c r="D97" s="221" t="s">
        <v>139</v>
      </c>
      <c r="E97" s="222" t="s">
        <v>1</v>
      </c>
      <c r="F97" s="223" t="s">
        <v>323</v>
      </c>
      <c r="G97" s="220"/>
      <c r="H97" s="224">
        <v>7.7000000000000002</v>
      </c>
      <c r="I97" s="225"/>
      <c r="J97" s="225"/>
      <c r="K97" s="220"/>
      <c r="L97" s="220"/>
      <c r="M97" s="226"/>
      <c r="N97" s="227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9"/>
      <c r="AT97" s="230" t="s">
        <v>139</v>
      </c>
      <c r="AU97" s="230" t="s">
        <v>82</v>
      </c>
      <c r="AV97" s="11" t="s">
        <v>82</v>
      </c>
      <c r="AW97" s="11" t="s">
        <v>5</v>
      </c>
      <c r="AX97" s="11" t="s">
        <v>72</v>
      </c>
      <c r="AY97" s="230" t="s">
        <v>130</v>
      </c>
    </row>
    <row r="98" s="11" customFormat="1">
      <c r="B98" s="219"/>
      <c r="C98" s="220"/>
      <c r="D98" s="221" t="s">
        <v>139</v>
      </c>
      <c r="E98" s="222" t="s">
        <v>1</v>
      </c>
      <c r="F98" s="223" t="s">
        <v>324</v>
      </c>
      <c r="G98" s="220"/>
      <c r="H98" s="224">
        <v>56</v>
      </c>
      <c r="I98" s="225"/>
      <c r="J98" s="225"/>
      <c r="K98" s="220"/>
      <c r="L98" s="220"/>
      <c r="M98" s="226"/>
      <c r="N98" s="227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9"/>
      <c r="AT98" s="230" t="s">
        <v>139</v>
      </c>
      <c r="AU98" s="230" t="s">
        <v>82</v>
      </c>
      <c r="AV98" s="11" t="s">
        <v>82</v>
      </c>
      <c r="AW98" s="11" t="s">
        <v>5</v>
      </c>
      <c r="AX98" s="11" t="s">
        <v>72</v>
      </c>
      <c r="AY98" s="230" t="s">
        <v>130</v>
      </c>
    </row>
    <row r="99" s="1" customFormat="1" ht="180" customHeight="1">
      <c r="B99" s="34"/>
      <c r="C99" s="206" t="s">
        <v>82</v>
      </c>
      <c r="D99" s="206" t="s">
        <v>132</v>
      </c>
      <c r="E99" s="207" t="s">
        <v>149</v>
      </c>
      <c r="F99" s="208" t="s">
        <v>150</v>
      </c>
      <c r="G99" s="209" t="s">
        <v>135</v>
      </c>
      <c r="H99" s="210">
        <v>56</v>
      </c>
      <c r="I99" s="211"/>
      <c r="J99" s="211"/>
      <c r="K99" s="212">
        <f>ROUND(P99*H99,2)</f>
        <v>0</v>
      </c>
      <c r="L99" s="208" t="s">
        <v>136</v>
      </c>
      <c r="M99" s="39"/>
      <c r="N99" s="213" t="s">
        <v>1</v>
      </c>
      <c r="O99" s="214" t="s">
        <v>41</v>
      </c>
      <c r="P99" s="215">
        <f>I99+J99</f>
        <v>0</v>
      </c>
      <c r="Q99" s="215">
        <f>ROUND(I99*H99,2)</f>
        <v>0</v>
      </c>
      <c r="R99" s="215">
        <f>ROUND(J99*H99,2)</f>
        <v>0</v>
      </c>
      <c r="S99" s="75"/>
      <c r="T99" s="216">
        <f>S99*H99</f>
        <v>0</v>
      </c>
      <c r="U99" s="216">
        <v>0</v>
      </c>
      <c r="V99" s="216">
        <f>U99*H99</f>
        <v>0</v>
      </c>
      <c r="W99" s="216">
        <v>0</v>
      </c>
      <c r="X99" s="216">
        <f>W99*H99</f>
        <v>0</v>
      </c>
      <c r="Y99" s="217" t="s">
        <v>1</v>
      </c>
      <c r="AR99" s="13" t="s">
        <v>137</v>
      </c>
      <c r="AT99" s="13" t="s">
        <v>132</v>
      </c>
      <c r="AU99" s="13" t="s">
        <v>82</v>
      </c>
      <c r="AY99" s="13" t="s">
        <v>130</v>
      </c>
      <c r="BE99" s="218">
        <f>IF(O99="základní",K99,0)</f>
        <v>0</v>
      </c>
      <c r="BF99" s="218">
        <f>IF(O99="snížená",K99,0)</f>
        <v>0</v>
      </c>
      <c r="BG99" s="218">
        <f>IF(O99="zákl. přenesená",K99,0)</f>
        <v>0</v>
      </c>
      <c r="BH99" s="218">
        <f>IF(O99="sníž. přenesená",K99,0)</f>
        <v>0</v>
      </c>
      <c r="BI99" s="218">
        <f>IF(O99="nulová",K99,0)</f>
        <v>0</v>
      </c>
      <c r="BJ99" s="13" t="s">
        <v>80</v>
      </c>
      <c r="BK99" s="218">
        <f>ROUND(P99*H99,2)</f>
        <v>0</v>
      </c>
      <c r="BL99" s="13" t="s">
        <v>137</v>
      </c>
      <c r="BM99" s="13" t="s">
        <v>325</v>
      </c>
    </row>
    <row r="100" s="11" customFormat="1">
      <c r="B100" s="219"/>
      <c r="C100" s="220"/>
      <c r="D100" s="221" t="s">
        <v>139</v>
      </c>
      <c r="E100" s="222" t="s">
        <v>1</v>
      </c>
      <c r="F100" s="223" t="s">
        <v>326</v>
      </c>
      <c r="G100" s="220"/>
      <c r="H100" s="224">
        <v>56</v>
      </c>
      <c r="I100" s="225"/>
      <c r="J100" s="225"/>
      <c r="K100" s="220"/>
      <c r="L100" s="220"/>
      <c r="M100" s="226"/>
      <c r="N100" s="227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9"/>
      <c r="AT100" s="230" t="s">
        <v>139</v>
      </c>
      <c r="AU100" s="230" t="s">
        <v>82</v>
      </c>
      <c r="AV100" s="11" t="s">
        <v>82</v>
      </c>
      <c r="AW100" s="11" t="s">
        <v>5</v>
      </c>
      <c r="AX100" s="11" t="s">
        <v>80</v>
      </c>
      <c r="AY100" s="230" t="s">
        <v>130</v>
      </c>
    </row>
    <row r="101" s="10" customFormat="1" ht="22.8" customHeight="1">
      <c r="B101" s="189"/>
      <c r="C101" s="190"/>
      <c r="D101" s="191" t="s">
        <v>71</v>
      </c>
      <c r="E101" s="204" t="s">
        <v>137</v>
      </c>
      <c r="F101" s="204" t="s">
        <v>327</v>
      </c>
      <c r="G101" s="190"/>
      <c r="H101" s="190"/>
      <c r="I101" s="193"/>
      <c r="J101" s="193"/>
      <c r="K101" s="205">
        <f>BK101</f>
        <v>0</v>
      </c>
      <c r="L101" s="190"/>
      <c r="M101" s="195"/>
      <c r="N101" s="196"/>
      <c r="O101" s="197"/>
      <c r="P101" s="197"/>
      <c r="Q101" s="198">
        <f>SUM(Q102:Q103)</f>
        <v>0</v>
      </c>
      <c r="R101" s="198">
        <f>SUM(R102:R103)</f>
        <v>0</v>
      </c>
      <c r="S101" s="197"/>
      <c r="T101" s="199">
        <f>SUM(T102:T103)</f>
        <v>0</v>
      </c>
      <c r="U101" s="197"/>
      <c r="V101" s="199">
        <f>SUM(V102:V103)</f>
        <v>0</v>
      </c>
      <c r="W101" s="197"/>
      <c r="X101" s="199">
        <f>SUM(X102:X103)</f>
        <v>0</v>
      </c>
      <c r="Y101" s="200"/>
      <c r="AR101" s="201" t="s">
        <v>80</v>
      </c>
      <c r="AT101" s="202" t="s">
        <v>71</v>
      </c>
      <c r="AU101" s="202" t="s">
        <v>80</v>
      </c>
      <c r="AY101" s="201" t="s">
        <v>130</v>
      </c>
      <c r="BK101" s="203">
        <f>SUM(BK102:BK103)</f>
        <v>0</v>
      </c>
    </row>
    <row r="102" s="1" customFormat="1" ht="191.25" customHeight="1">
      <c r="B102" s="34"/>
      <c r="C102" s="206" t="s">
        <v>148</v>
      </c>
      <c r="D102" s="206" t="s">
        <v>132</v>
      </c>
      <c r="E102" s="207" t="s">
        <v>328</v>
      </c>
      <c r="F102" s="208" t="s">
        <v>329</v>
      </c>
      <c r="G102" s="209" t="s">
        <v>135</v>
      </c>
      <c r="H102" s="210">
        <v>3.1480000000000001</v>
      </c>
      <c r="I102" s="211"/>
      <c r="J102" s="211"/>
      <c r="K102" s="212">
        <f>ROUND(P102*H102,2)</f>
        <v>0</v>
      </c>
      <c r="L102" s="208" t="s">
        <v>136</v>
      </c>
      <c r="M102" s="39"/>
      <c r="N102" s="213" t="s">
        <v>1</v>
      </c>
      <c r="O102" s="214" t="s">
        <v>41</v>
      </c>
      <c r="P102" s="215">
        <f>I102+J102</f>
        <v>0</v>
      </c>
      <c r="Q102" s="215">
        <f>ROUND(I102*H102,2)</f>
        <v>0</v>
      </c>
      <c r="R102" s="215">
        <f>ROUND(J102*H102,2)</f>
        <v>0</v>
      </c>
      <c r="S102" s="75"/>
      <c r="T102" s="216">
        <f>S102*H102</f>
        <v>0</v>
      </c>
      <c r="U102" s="216">
        <v>0</v>
      </c>
      <c r="V102" s="216">
        <f>U102*H102</f>
        <v>0</v>
      </c>
      <c r="W102" s="216">
        <v>0</v>
      </c>
      <c r="X102" s="216">
        <f>W102*H102</f>
        <v>0</v>
      </c>
      <c r="Y102" s="217" t="s">
        <v>1</v>
      </c>
      <c r="AR102" s="13" t="s">
        <v>137</v>
      </c>
      <c r="AT102" s="13" t="s">
        <v>132</v>
      </c>
      <c r="AU102" s="13" t="s">
        <v>82</v>
      </c>
      <c r="AY102" s="13" t="s">
        <v>130</v>
      </c>
      <c r="BE102" s="218">
        <f>IF(O102="základní",K102,0)</f>
        <v>0</v>
      </c>
      <c r="BF102" s="218">
        <f>IF(O102="snížená",K102,0)</f>
        <v>0</v>
      </c>
      <c r="BG102" s="218">
        <f>IF(O102="zákl. přenesená",K102,0)</f>
        <v>0</v>
      </c>
      <c r="BH102" s="218">
        <f>IF(O102="sníž. přenesená",K102,0)</f>
        <v>0</v>
      </c>
      <c r="BI102" s="218">
        <f>IF(O102="nulová",K102,0)</f>
        <v>0</v>
      </c>
      <c r="BJ102" s="13" t="s">
        <v>80</v>
      </c>
      <c r="BK102" s="218">
        <f>ROUND(P102*H102,2)</f>
        <v>0</v>
      </c>
      <c r="BL102" s="13" t="s">
        <v>137</v>
      </c>
      <c r="BM102" s="13" t="s">
        <v>330</v>
      </c>
    </row>
    <row r="103" s="11" customFormat="1">
      <c r="B103" s="219"/>
      <c r="C103" s="220"/>
      <c r="D103" s="221" t="s">
        <v>139</v>
      </c>
      <c r="E103" s="222" t="s">
        <v>1</v>
      </c>
      <c r="F103" s="223" t="s">
        <v>331</v>
      </c>
      <c r="G103" s="220"/>
      <c r="H103" s="224">
        <v>3.1480000000000001</v>
      </c>
      <c r="I103" s="225"/>
      <c r="J103" s="225"/>
      <c r="K103" s="220"/>
      <c r="L103" s="220"/>
      <c r="M103" s="226"/>
      <c r="N103" s="227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9"/>
      <c r="AT103" s="230" t="s">
        <v>139</v>
      </c>
      <c r="AU103" s="230" t="s">
        <v>82</v>
      </c>
      <c r="AV103" s="11" t="s">
        <v>82</v>
      </c>
      <c r="AW103" s="11" t="s">
        <v>5</v>
      </c>
      <c r="AX103" s="11" t="s">
        <v>80</v>
      </c>
      <c r="AY103" s="230" t="s">
        <v>130</v>
      </c>
    </row>
    <row r="104" s="10" customFormat="1" ht="22.8" customHeight="1">
      <c r="B104" s="189"/>
      <c r="C104" s="190"/>
      <c r="D104" s="191" t="s">
        <v>71</v>
      </c>
      <c r="E104" s="204" t="s">
        <v>199</v>
      </c>
      <c r="F104" s="204" t="s">
        <v>219</v>
      </c>
      <c r="G104" s="190"/>
      <c r="H104" s="190"/>
      <c r="I104" s="193"/>
      <c r="J104" s="193"/>
      <c r="K104" s="205">
        <f>BK104</f>
        <v>0</v>
      </c>
      <c r="L104" s="190"/>
      <c r="M104" s="195"/>
      <c r="N104" s="196"/>
      <c r="O104" s="197"/>
      <c r="P104" s="197"/>
      <c r="Q104" s="198">
        <f>Q105</f>
        <v>0</v>
      </c>
      <c r="R104" s="198">
        <f>R105</f>
        <v>0</v>
      </c>
      <c r="S104" s="197"/>
      <c r="T104" s="199">
        <f>T105</f>
        <v>0</v>
      </c>
      <c r="U104" s="197"/>
      <c r="V104" s="199">
        <f>V105</f>
        <v>0</v>
      </c>
      <c r="W104" s="197"/>
      <c r="X104" s="199">
        <f>X105</f>
        <v>0</v>
      </c>
      <c r="Y104" s="200"/>
      <c r="AR104" s="201" t="s">
        <v>80</v>
      </c>
      <c r="AT104" s="202" t="s">
        <v>71</v>
      </c>
      <c r="AU104" s="202" t="s">
        <v>80</v>
      </c>
      <c r="AY104" s="201" t="s">
        <v>130</v>
      </c>
      <c r="BK104" s="203">
        <f>BK105</f>
        <v>0</v>
      </c>
    </row>
    <row r="105" s="10" customFormat="1" ht="20.88" customHeight="1">
      <c r="B105" s="189"/>
      <c r="C105" s="190"/>
      <c r="D105" s="191" t="s">
        <v>71</v>
      </c>
      <c r="E105" s="204" t="s">
        <v>332</v>
      </c>
      <c r="F105" s="204" t="s">
        <v>333</v>
      </c>
      <c r="G105" s="190"/>
      <c r="H105" s="190"/>
      <c r="I105" s="193"/>
      <c r="J105" s="193"/>
      <c r="K105" s="205">
        <f>BK105</f>
        <v>0</v>
      </c>
      <c r="L105" s="190"/>
      <c r="M105" s="195"/>
      <c r="N105" s="196"/>
      <c r="O105" s="197"/>
      <c r="P105" s="197"/>
      <c r="Q105" s="198">
        <f>Q106</f>
        <v>0</v>
      </c>
      <c r="R105" s="198">
        <f>R106</f>
        <v>0</v>
      </c>
      <c r="S105" s="197"/>
      <c r="T105" s="199">
        <f>T106</f>
        <v>0</v>
      </c>
      <c r="U105" s="197"/>
      <c r="V105" s="199">
        <f>V106</f>
        <v>0</v>
      </c>
      <c r="W105" s="197"/>
      <c r="X105" s="199">
        <f>X106</f>
        <v>0</v>
      </c>
      <c r="Y105" s="200"/>
      <c r="AR105" s="201" t="s">
        <v>80</v>
      </c>
      <c r="AT105" s="202" t="s">
        <v>71</v>
      </c>
      <c r="AU105" s="202" t="s">
        <v>82</v>
      </c>
      <c r="AY105" s="201" t="s">
        <v>130</v>
      </c>
      <c r="BK105" s="203">
        <f>BK106</f>
        <v>0</v>
      </c>
    </row>
    <row r="106" s="1" customFormat="1" ht="16.5" customHeight="1">
      <c r="B106" s="34"/>
      <c r="C106" s="206" t="s">
        <v>137</v>
      </c>
      <c r="D106" s="206" t="s">
        <v>132</v>
      </c>
      <c r="E106" s="207" t="s">
        <v>334</v>
      </c>
      <c r="F106" s="208" t="s">
        <v>335</v>
      </c>
      <c r="G106" s="209" t="s">
        <v>336</v>
      </c>
      <c r="H106" s="210">
        <v>20</v>
      </c>
      <c r="I106" s="211"/>
      <c r="J106" s="211"/>
      <c r="K106" s="212">
        <f>ROUND(P106*H106,2)</f>
        <v>0</v>
      </c>
      <c r="L106" s="208" t="s">
        <v>1</v>
      </c>
      <c r="M106" s="39"/>
      <c r="N106" s="213" t="s">
        <v>1</v>
      </c>
      <c r="O106" s="214" t="s">
        <v>41</v>
      </c>
      <c r="P106" s="215">
        <f>I106+J106</f>
        <v>0</v>
      </c>
      <c r="Q106" s="215">
        <f>ROUND(I106*H106,2)</f>
        <v>0</v>
      </c>
      <c r="R106" s="215">
        <f>ROUND(J106*H106,2)</f>
        <v>0</v>
      </c>
      <c r="S106" s="75"/>
      <c r="T106" s="216">
        <f>S106*H106</f>
        <v>0</v>
      </c>
      <c r="U106" s="216">
        <v>0</v>
      </c>
      <c r="V106" s="216">
        <f>U106*H106</f>
        <v>0</v>
      </c>
      <c r="W106" s="216">
        <v>0</v>
      </c>
      <c r="X106" s="216">
        <f>W106*H106</f>
        <v>0</v>
      </c>
      <c r="Y106" s="217" t="s">
        <v>1</v>
      </c>
      <c r="AR106" s="13" t="s">
        <v>137</v>
      </c>
      <c r="AT106" s="13" t="s">
        <v>132</v>
      </c>
      <c r="AU106" s="13" t="s">
        <v>148</v>
      </c>
      <c r="AY106" s="13" t="s">
        <v>130</v>
      </c>
      <c r="BE106" s="218">
        <f>IF(O106="základní",K106,0)</f>
        <v>0</v>
      </c>
      <c r="BF106" s="218">
        <f>IF(O106="snížená",K106,0)</f>
        <v>0</v>
      </c>
      <c r="BG106" s="218">
        <f>IF(O106="zákl. přenesená",K106,0)</f>
        <v>0</v>
      </c>
      <c r="BH106" s="218">
        <f>IF(O106="sníž. přenesená",K106,0)</f>
        <v>0</v>
      </c>
      <c r="BI106" s="218">
        <f>IF(O106="nulová",K106,0)</f>
        <v>0</v>
      </c>
      <c r="BJ106" s="13" t="s">
        <v>80</v>
      </c>
      <c r="BK106" s="218">
        <f>ROUND(P106*H106,2)</f>
        <v>0</v>
      </c>
      <c r="BL106" s="13" t="s">
        <v>137</v>
      </c>
      <c r="BM106" s="13" t="s">
        <v>337</v>
      </c>
    </row>
    <row r="107" s="10" customFormat="1" ht="22.8" customHeight="1">
      <c r="B107" s="189"/>
      <c r="C107" s="190"/>
      <c r="D107" s="191" t="s">
        <v>71</v>
      </c>
      <c r="E107" s="204" t="s">
        <v>263</v>
      </c>
      <c r="F107" s="204" t="s">
        <v>264</v>
      </c>
      <c r="G107" s="190"/>
      <c r="H107" s="190"/>
      <c r="I107" s="193"/>
      <c r="J107" s="193"/>
      <c r="K107" s="205">
        <f>BK107</f>
        <v>0</v>
      </c>
      <c r="L107" s="190"/>
      <c r="M107" s="195"/>
      <c r="N107" s="196"/>
      <c r="O107" s="197"/>
      <c r="P107" s="197"/>
      <c r="Q107" s="198">
        <f>SUM(Q108:Q109)</f>
        <v>0</v>
      </c>
      <c r="R107" s="198">
        <f>SUM(R108:R109)</f>
        <v>0</v>
      </c>
      <c r="S107" s="197"/>
      <c r="T107" s="199">
        <f>SUM(T108:T109)</f>
        <v>0</v>
      </c>
      <c r="U107" s="197"/>
      <c r="V107" s="199">
        <f>SUM(V108:V109)</f>
        <v>0</v>
      </c>
      <c r="W107" s="197"/>
      <c r="X107" s="199">
        <f>SUM(X108:X109)</f>
        <v>0</v>
      </c>
      <c r="Y107" s="200"/>
      <c r="AR107" s="201" t="s">
        <v>137</v>
      </c>
      <c r="AT107" s="202" t="s">
        <v>71</v>
      </c>
      <c r="AU107" s="202" t="s">
        <v>80</v>
      </c>
      <c r="AY107" s="201" t="s">
        <v>130</v>
      </c>
      <c r="BK107" s="203">
        <f>SUM(BK108:BK109)</f>
        <v>0</v>
      </c>
    </row>
    <row r="108" s="1" customFormat="1" ht="16.5" customHeight="1">
      <c r="B108" s="34"/>
      <c r="C108" s="206" t="s">
        <v>178</v>
      </c>
      <c r="D108" s="206" t="s">
        <v>132</v>
      </c>
      <c r="E108" s="207" t="s">
        <v>265</v>
      </c>
      <c r="F108" s="208" t="s">
        <v>266</v>
      </c>
      <c r="G108" s="209" t="s">
        <v>267</v>
      </c>
      <c r="H108" s="210">
        <v>140.13999999999999</v>
      </c>
      <c r="I108" s="211"/>
      <c r="J108" s="211"/>
      <c r="K108" s="212">
        <f>ROUND(P108*H108,2)</f>
        <v>0</v>
      </c>
      <c r="L108" s="208" t="s">
        <v>268</v>
      </c>
      <c r="M108" s="39"/>
      <c r="N108" s="213" t="s">
        <v>1</v>
      </c>
      <c r="O108" s="214" t="s">
        <v>41</v>
      </c>
      <c r="P108" s="215">
        <f>I108+J108</f>
        <v>0</v>
      </c>
      <c r="Q108" s="215">
        <f>ROUND(I108*H108,2)</f>
        <v>0</v>
      </c>
      <c r="R108" s="215">
        <f>ROUND(J108*H108,2)</f>
        <v>0</v>
      </c>
      <c r="S108" s="75"/>
      <c r="T108" s="216">
        <f>S108*H108</f>
        <v>0</v>
      </c>
      <c r="U108" s="216">
        <v>0</v>
      </c>
      <c r="V108" s="216">
        <f>U108*H108</f>
        <v>0</v>
      </c>
      <c r="W108" s="216">
        <v>0</v>
      </c>
      <c r="X108" s="216">
        <f>W108*H108</f>
        <v>0</v>
      </c>
      <c r="Y108" s="217" t="s">
        <v>1</v>
      </c>
      <c r="AR108" s="13" t="s">
        <v>269</v>
      </c>
      <c r="AT108" s="13" t="s">
        <v>132</v>
      </c>
      <c r="AU108" s="13" t="s">
        <v>82</v>
      </c>
      <c r="AY108" s="13" t="s">
        <v>130</v>
      </c>
      <c r="BE108" s="218">
        <f>IF(O108="základní",K108,0)</f>
        <v>0</v>
      </c>
      <c r="BF108" s="218">
        <f>IF(O108="snížená",K108,0)</f>
        <v>0</v>
      </c>
      <c r="BG108" s="218">
        <f>IF(O108="zákl. přenesená",K108,0)</f>
        <v>0</v>
      </c>
      <c r="BH108" s="218">
        <f>IF(O108="sníž. přenesená",K108,0)</f>
        <v>0</v>
      </c>
      <c r="BI108" s="218">
        <f>IF(O108="nulová",K108,0)</f>
        <v>0</v>
      </c>
      <c r="BJ108" s="13" t="s">
        <v>80</v>
      </c>
      <c r="BK108" s="218">
        <f>ROUND(P108*H108,2)</f>
        <v>0</v>
      </c>
      <c r="BL108" s="13" t="s">
        <v>269</v>
      </c>
      <c r="BM108" s="13" t="s">
        <v>338</v>
      </c>
    </row>
    <row r="109" s="11" customFormat="1">
      <c r="B109" s="219"/>
      <c r="C109" s="220"/>
      <c r="D109" s="221" t="s">
        <v>139</v>
      </c>
      <c r="E109" s="222" t="s">
        <v>1</v>
      </c>
      <c r="F109" s="223" t="s">
        <v>339</v>
      </c>
      <c r="G109" s="220"/>
      <c r="H109" s="224">
        <v>140.13999999999999</v>
      </c>
      <c r="I109" s="225"/>
      <c r="J109" s="225"/>
      <c r="K109" s="220"/>
      <c r="L109" s="220"/>
      <c r="M109" s="226"/>
      <c r="N109" s="227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9"/>
      <c r="AT109" s="230" t="s">
        <v>139</v>
      </c>
      <c r="AU109" s="230" t="s">
        <v>82</v>
      </c>
      <c r="AV109" s="11" t="s">
        <v>82</v>
      </c>
      <c r="AW109" s="11" t="s">
        <v>5</v>
      </c>
      <c r="AX109" s="11" t="s">
        <v>72</v>
      </c>
      <c r="AY109" s="230" t="s">
        <v>130</v>
      </c>
    </row>
    <row r="110" s="10" customFormat="1" ht="25.92" customHeight="1">
      <c r="B110" s="189"/>
      <c r="C110" s="190"/>
      <c r="D110" s="191" t="s">
        <v>71</v>
      </c>
      <c r="E110" s="192" t="s">
        <v>340</v>
      </c>
      <c r="F110" s="192" t="s">
        <v>341</v>
      </c>
      <c r="G110" s="190"/>
      <c r="H110" s="190"/>
      <c r="I110" s="193"/>
      <c r="J110" s="193"/>
      <c r="K110" s="194">
        <f>BK110</f>
        <v>0</v>
      </c>
      <c r="L110" s="190"/>
      <c r="M110" s="195"/>
      <c r="N110" s="196"/>
      <c r="O110" s="197"/>
      <c r="P110" s="197"/>
      <c r="Q110" s="198">
        <f>Q111</f>
        <v>0</v>
      </c>
      <c r="R110" s="198">
        <f>R111</f>
        <v>0</v>
      </c>
      <c r="S110" s="197"/>
      <c r="T110" s="199">
        <f>T111</f>
        <v>0</v>
      </c>
      <c r="U110" s="197"/>
      <c r="V110" s="199">
        <f>V111</f>
        <v>0</v>
      </c>
      <c r="W110" s="197"/>
      <c r="X110" s="199">
        <f>X111</f>
        <v>0</v>
      </c>
      <c r="Y110" s="200"/>
      <c r="AR110" s="201" t="s">
        <v>82</v>
      </c>
      <c r="AT110" s="202" t="s">
        <v>71</v>
      </c>
      <c r="AU110" s="202" t="s">
        <v>72</v>
      </c>
      <c r="AY110" s="201" t="s">
        <v>130</v>
      </c>
      <c r="BK110" s="203">
        <f>BK111</f>
        <v>0</v>
      </c>
    </row>
    <row r="111" s="10" customFormat="1" ht="22.8" customHeight="1">
      <c r="B111" s="189"/>
      <c r="C111" s="190"/>
      <c r="D111" s="191" t="s">
        <v>71</v>
      </c>
      <c r="E111" s="204" t="s">
        <v>342</v>
      </c>
      <c r="F111" s="204" t="s">
        <v>343</v>
      </c>
      <c r="G111" s="190"/>
      <c r="H111" s="190"/>
      <c r="I111" s="193"/>
      <c r="J111" s="193"/>
      <c r="K111" s="205">
        <f>BK111</f>
        <v>0</v>
      </c>
      <c r="L111" s="190"/>
      <c r="M111" s="195"/>
      <c r="N111" s="196"/>
      <c r="O111" s="197"/>
      <c r="P111" s="197"/>
      <c r="Q111" s="198">
        <f>SUM(Q112:Q113)</f>
        <v>0</v>
      </c>
      <c r="R111" s="198">
        <f>SUM(R112:R113)</f>
        <v>0</v>
      </c>
      <c r="S111" s="197"/>
      <c r="T111" s="199">
        <f>SUM(T112:T113)</f>
        <v>0</v>
      </c>
      <c r="U111" s="197"/>
      <c r="V111" s="199">
        <f>SUM(V112:V113)</f>
        <v>0</v>
      </c>
      <c r="W111" s="197"/>
      <c r="X111" s="199">
        <f>SUM(X112:X113)</f>
        <v>0</v>
      </c>
      <c r="Y111" s="200"/>
      <c r="AR111" s="201" t="s">
        <v>82</v>
      </c>
      <c r="AT111" s="202" t="s">
        <v>71</v>
      </c>
      <c r="AU111" s="202" t="s">
        <v>80</v>
      </c>
      <c r="AY111" s="201" t="s">
        <v>130</v>
      </c>
      <c r="BK111" s="203">
        <f>SUM(BK112:BK113)</f>
        <v>0</v>
      </c>
    </row>
    <row r="112" s="1" customFormat="1" ht="16.5" customHeight="1">
      <c r="B112" s="34"/>
      <c r="C112" s="206" t="s">
        <v>183</v>
      </c>
      <c r="D112" s="206" t="s">
        <v>132</v>
      </c>
      <c r="E112" s="207" t="s">
        <v>344</v>
      </c>
      <c r="F112" s="208" t="s">
        <v>345</v>
      </c>
      <c r="G112" s="209" t="s">
        <v>346</v>
      </c>
      <c r="H112" s="210">
        <v>10</v>
      </c>
      <c r="I112" s="211"/>
      <c r="J112" s="211"/>
      <c r="K112" s="212">
        <f>ROUND(P112*H112,2)</f>
        <v>0</v>
      </c>
      <c r="L112" s="208" t="s">
        <v>1</v>
      </c>
      <c r="M112" s="39"/>
      <c r="N112" s="213" t="s">
        <v>1</v>
      </c>
      <c r="O112" s="214" t="s">
        <v>41</v>
      </c>
      <c r="P112" s="215">
        <f>I112+J112</f>
        <v>0</v>
      </c>
      <c r="Q112" s="215">
        <f>ROUND(I112*H112,2)</f>
        <v>0</v>
      </c>
      <c r="R112" s="215">
        <f>ROUND(J112*H112,2)</f>
        <v>0</v>
      </c>
      <c r="S112" s="75"/>
      <c r="T112" s="216">
        <f>S112*H112</f>
        <v>0</v>
      </c>
      <c r="U112" s="216">
        <v>0</v>
      </c>
      <c r="V112" s="216">
        <f>U112*H112</f>
        <v>0</v>
      </c>
      <c r="W112" s="216">
        <v>0</v>
      </c>
      <c r="X112" s="216">
        <f>W112*H112</f>
        <v>0</v>
      </c>
      <c r="Y112" s="217" t="s">
        <v>1</v>
      </c>
      <c r="AR112" s="13" t="s">
        <v>347</v>
      </c>
      <c r="AT112" s="13" t="s">
        <v>132</v>
      </c>
      <c r="AU112" s="13" t="s">
        <v>82</v>
      </c>
      <c r="AY112" s="13" t="s">
        <v>130</v>
      </c>
      <c r="BE112" s="218">
        <f>IF(O112="základní",K112,0)</f>
        <v>0</v>
      </c>
      <c r="BF112" s="218">
        <f>IF(O112="snížená",K112,0)</f>
        <v>0</v>
      </c>
      <c r="BG112" s="218">
        <f>IF(O112="zákl. přenesená",K112,0)</f>
        <v>0</v>
      </c>
      <c r="BH112" s="218">
        <f>IF(O112="sníž. přenesená",K112,0)</f>
        <v>0</v>
      </c>
      <c r="BI112" s="218">
        <f>IF(O112="nulová",K112,0)</f>
        <v>0</v>
      </c>
      <c r="BJ112" s="13" t="s">
        <v>80</v>
      </c>
      <c r="BK112" s="218">
        <f>ROUND(P112*H112,2)</f>
        <v>0</v>
      </c>
      <c r="BL112" s="13" t="s">
        <v>347</v>
      </c>
      <c r="BM112" s="13" t="s">
        <v>348</v>
      </c>
    </row>
    <row r="113" s="1" customFormat="1" ht="16.5" customHeight="1">
      <c r="B113" s="34"/>
      <c r="C113" s="206" t="s">
        <v>188</v>
      </c>
      <c r="D113" s="206" t="s">
        <v>132</v>
      </c>
      <c r="E113" s="207" t="s">
        <v>349</v>
      </c>
      <c r="F113" s="208" t="s">
        <v>350</v>
      </c>
      <c r="G113" s="209" t="s">
        <v>346</v>
      </c>
      <c r="H113" s="210">
        <v>10</v>
      </c>
      <c r="I113" s="211"/>
      <c r="J113" s="211"/>
      <c r="K113" s="212">
        <f>ROUND(P113*H113,2)</f>
        <v>0</v>
      </c>
      <c r="L113" s="208" t="s">
        <v>1</v>
      </c>
      <c r="M113" s="39"/>
      <c r="N113" s="213" t="s">
        <v>1</v>
      </c>
      <c r="O113" s="214" t="s">
        <v>41</v>
      </c>
      <c r="P113" s="215">
        <f>I113+J113</f>
        <v>0</v>
      </c>
      <c r="Q113" s="215">
        <f>ROUND(I113*H113,2)</f>
        <v>0</v>
      </c>
      <c r="R113" s="215">
        <f>ROUND(J113*H113,2)</f>
        <v>0</v>
      </c>
      <c r="S113" s="75"/>
      <c r="T113" s="216">
        <f>S113*H113</f>
        <v>0</v>
      </c>
      <c r="U113" s="216">
        <v>0</v>
      </c>
      <c r="V113" s="216">
        <f>U113*H113</f>
        <v>0</v>
      </c>
      <c r="W113" s="216">
        <v>0</v>
      </c>
      <c r="X113" s="216">
        <f>W113*H113</f>
        <v>0</v>
      </c>
      <c r="Y113" s="217" t="s">
        <v>1</v>
      </c>
      <c r="AR113" s="13" t="s">
        <v>137</v>
      </c>
      <c r="AT113" s="13" t="s">
        <v>132</v>
      </c>
      <c r="AU113" s="13" t="s">
        <v>82</v>
      </c>
      <c r="AY113" s="13" t="s">
        <v>130</v>
      </c>
      <c r="BE113" s="218">
        <f>IF(O113="základní",K113,0)</f>
        <v>0</v>
      </c>
      <c r="BF113" s="218">
        <f>IF(O113="snížená",K113,0)</f>
        <v>0</v>
      </c>
      <c r="BG113" s="218">
        <f>IF(O113="zákl. přenesená",K113,0)</f>
        <v>0</v>
      </c>
      <c r="BH113" s="218">
        <f>IF(O113="sníž. přenesená",K113,0)</f>
        <v>0</v>
      </c>
      <c r="BI113" s="218">
        <f>IF(O113="nulová",K113,0)</f>
        <v>0</v>
      </c>
      <c r="BJ113" s="13" t="s">
        <v>80</v>
      </c>
      <c r="BK113" s="218">
        <f>ROUND(P113*H113,2)</f>
        <v>0</v>
      </c>
      <c r="BL113" s="13" t="s">
        <v>137</v>
      </c>
      <c r="BM113" s="13" t="s">
        <v>351</v>
      </c>
    </row>
    <row r="114" s="10" customFormat="1" ht="25.92" customHeight="1">
      <c r="B114" s="189"/>
      <c r="C114" s="190"/>
      <c r="D114" s="191" t="s">
        <v>71</v>
      </c>
      <c r="E114" s="192" t="s">
        <v>242</v>
      </c>
      <c r="F114" s="192" t="s">
        <v>242</v>
      </c>
      <c r="G114" s="190"/>
      <c r="H114" s="190"/>
      <c r="I114" s="193"/>
      <c r="J114" s="193"/>
      <c r="K114" s="194">
        <f>BK114</f>
        <v>0</v>
      </c>
      <c r="L114" s="190"/>
      <c r="M114" s="195"/>
      <c r="N114" s="196"/>
      <c r="O114" s="197"/>
      <c r="P114" s="197"/>
      <c r="Q114" s="198">
        <f>Q115+Q121+Q129</f>
        <v>0</v>
      </c>
      <c r="R114" s="198">
        <f>R115+R121+R129</f>
        <v>0</v>
      </c>
      <c r="S114" s="197"/>
      <c r="T114" s="199">
        <f>T115+T121+T129</f>
        <v>0</v>
      </c>
      <c r="U114" s="197"/>
      <c r="V114" s="199">
        <f>V115+V121+V129</f>
        <v>0.69530000000000003</v>
      </c>
      <c r="W114" s="197"/>
      <c r="X114" s="199">
        <f>X115+X121+X129</f>
        <v>0</v>
      </c>
      <c r="Y114" s="200"/>
      <c r="AR114" s="201" t="s">
        <v>148</v>
      </c>
      <c r="AT114" s="202" t="s">
        <v>71</v>
      </c>
      <c r="AU114" s="202" t="s">
        <v>72</v>
      </c>
      <c r="AY114" s="201" t="s">
        <v>130</v>
      </c>
      <c r="BK114" s="203">
        <f>BK115+BK121+BK129</f>
        <v>0</v>
      </c>
    </row>
    <row r="115" s="10" customFormat="1" ht="22.8" customHeight="1">
      <c r="B115" s="189"/>
      <c r="C115" s="190"/>
      <c r="D115" s="191" t="s">
        <v>71</v>
      </c>
      <c r="E115" s="204" t="s">
        <v>352</v>
      </c>
      <c r="F115" s="204" t="s">
        <v>353</v>
      </c>
      <c r="G115" s="190"/>
      <c r="H115" s="190"/>
      <c r="I115" s="193"/>
      <c r="J115" s="193"/>
      <c r="K115" s="205">
        <f>BK115</f>
        <v>0</v>
      </c>
      <c r="L115" s="190"/>
      <c r="M115" s="195"/>
      <c r="N115" s="196"/>
      <c r="O115" s="197"/>
      <c r="P115" s="197"/>
      <c r="Q115" s="198">
        <f>SUM(Q116:Q120)</f>
        <v>0</v>
      </c>
      <c r="R115" s="198">
        <f>SUM(R116:R120)</f>
        <v>0</v>
      </c>
      <c r="S115" s="197"/>
      <c r="T115" s="199">
        <f>SUM(T116:T120)</f>
        <v>0</v>
      </c>
      <c r="U115" s="197"/>
      <c r="V115" s="199">
        <f>SUM(V116:V120)</f>
        <v>0.075299999999999992</v>
      </c>
      <c r="W115" s="197"/>
      <c r="X115" s="199">
        <f>SUM(X116:X120)</f>
        <v>0</v>
      </c>
      <c r="Y115" s="200"/>
      <c r="AR115" s="201" t="s">
        <v>148</v>
      </c>
      <c r="AT115" s="202" t="s">
        <v>71</v>
      </c>
      <c r="AU115" s="202" t="s">
        <v>80</v>
      </c>
      <c r="AY115" s="201" t="s">
        <v>130</v>
      </c>
      <c r="BK115" s="203">
        <f>SUM(BK116:BK120)</f>
        <v>0</v>
      </c>
    </row>
    <row r="116" s="1" customFormat="1" ht="16.5" customHeight="1">
      <c r="B116" s="34"/>
      <c r="C116" s="206" t="s">
        <v>195</v>
      </c>
      <c r="D116" s="206" t="s">
        <v>132</v>
      </c>
      <c r="E116" s="207" t="s">
        <v>354</v>
      </c>
      <c r="F116" s="208" t="s">
        <v>355</v>
      </c>
      <c r="G116" s="209" t="s">
        <v>346</v>
      </c>
      <c r="H116" s="210">
        <v>10</v>
      </c>
      <c r="I116" s="211"/>
      <c r="J116" s="211"/>
      <c r="K116" s="212">
        <f>ROUND(P116*H116,2)</f>
        <v>0</v>
      </c>
      <c r="L116" s="208" t="s">
        <v>1</v>
      </c>
      <c r="M116" s="39"/>
      <c r="N116" s="213" t="s">
        <v>1</v>
      </c>
      <c r="O116" s="214" t="s">
        <v>41</v>
      </c>
      <c r="P116" s="215">
        <f>I116+J116</f>
        <v>0</v>
      </c>
      <c r="Q116" s="215">
        <f>ROUND(I116*H116,2)</f>
        <v>0</v>
      </c>
      <c r="R116" s="215">
        <f>ROUND(J116*H116,2)</f>
        <v>0</v>
      </c>
      <c r="S116" s="75"/>
      <c r="T116" s="216">
        <f>S116*H116</f>
        <v>0</v>
      </c>
      <c r="U116" s="216">
        <v>0</v>
      </c>
      <c r="V116" s="216">
        <f>U116*H116</f>
        <v>0</v>
      </c>
      <c r="W116" s="216">
        <v>0</v>
      </c>
      <c r="X116" s="216">
        <f>W116*H116</f>
        <v>0</v>
      </c>
      <c r="Y116" s="217" t="s">
        <v>1</v>
      </c>
      <c r="AR116" s="13" t="s">
        <v>356</v>
      </c>
      <c r="AT116" s="13" t="s">
        <v>132</v>
      </c>
      <c r="AU116" s="13" t="s">
        <v>82</v>
      </c>
      <c r="AY116" s="13" t="s">
        <v>130</v>
      </c>
      <c r="BE116" s="218">
        <f>IF(O116="základní",K116,0)</f>
        <v>0</v>
      </c>
      <c r="BF116" s="218">
        <f>IF(O116="snížená",K116,0)</f>
        <v>0</v>
      </c>
      <c r="BG116" s="218">
        <f>IF(O116="zákl. přenesená",K116,0)</f>
        <v>0</v>
      </c>
      <c r="BH116" s="218">
        <f>IF(O116="sníž. přenesená",K116,0)</f>
        <v>0</v>
      </c>
      <c r="BI116" s="218">
        <f>IF(O116="nulová",K116,0)</f>
        <v>0</v>
      </c>
      <c r="BJ116" s="13" t="s">
        <v>80</v>
      </c>
      <c r="BK116" s="218">
        <f>ROUND(P116*H116,2)</f>
        <v>0</v>
      </c>
      <c r="BL116" s="13" t="s">
        <v>356</v>
      </c>
      <c r="BM116" s="13" t="s">
        <v>357</v>
      </c>
    </row>
    <row r="117" s="1" customFormat="1" ht="16.5" customHeight="1">
      <c r="B117" s="34"/>
      <c r="C117" s="240" t="s">
        <v>199</v>
      </c>
      <c r="D117" s="240" t="s">
        <v>242</v>
      </c>
      <c r="E117" s="241" t="s">
        <v>358</v>
      </c>
      <c r="F117" s="242" t="s">
        <v>359</v>
      </c>
      <c r="G117" s="243" t="s">
        <v>346</v>
      </c>
      <c r="H117" s="244">
        <v>10</v>
      </c>
      <c r="I117" s="245"/>
      <c r="J117" s="246"/>
      <c r="K117" s="247">
        <f>ROUND(P117*H117,2)</f>
        <v>0</v>
      </c>
      <c r="L117" s="242" t="s">
        <v>1</v>
      </c>
      <c r="M117" s="248"/>
      <c r="N117" s="249" t="s">
        <v>1</v>
      </c>
      <c r="O117" s="214" t="s">
        <v>41</v>
      </c>
      <c r="P117" s="215">
        <f>I117+J117</f>
        <v>0</v>
      </c>
      <c r="Q117" s="215">
        <f>ROUND(I117*H117,2)</f>
        <v>0</v>
      </c>
      <c r="R117" s="215">
        <f>ROUND(J117*H117,2)</f>
        <v>0</v>
      </c>
      <c r="S117" s="75"/>
      <c r="T117" s="216">
        <f>S117*H117</f>
        <v>0</v>
      </c>
      <c r="U117" s="216">
        <v>0.0074999999999999997</v>
      </c>
      <c r="V117" s="216">
        <f>U117*H117</f>
        <v>0.074999999999999997</v>
      </c>
      <c r="W117" s="216">
        <v>0</v>
      </c>
      <c r="X117" s="216">
        <f>W117*H117</f>
        <v>0</v>
      </c>
      <c r="Y117" s="217" t="s">
        <v>1</v>
      </c>
      <c r="AR117" s="13" t="s">
        <v>347</v>
      </c>
      <c r="AT117" s="13" t="s">
        <v>242</v>
      </c>
      <c r="AU117" s="13" t="s">
        <v>82</v>
      </c>
      <c r="AY117" s="13" t="s">
        <v>130</v>
      </c>
      <c r="BE117" s="218">
        <f>IF(O117="základní",K117,0)</f>
        <v>0</v>
      </c>
      <c r="BF117" s="218">
        <f>IF(O117="snížená",K117,0)</f>
        <v>0</v>
      </c>
      <c r="BG117" s="218">
        <f>IF(O117="zákl. přenesená",K117,0)</f>
        <v>0</v>
      </c>
      <c r="BH117" s="218">
        <f>IF(O117="sníž. přenesená",K117,0)</f>
        <v>0</v>
      </c>
      <c r="BI117" s="218">
        <f>IF(O117="nulová",K117,0)</f>
        <v>0</v>
      </c>
      <c r="BJ117" s="13" t="s">
        <v>80</v>
      </c>
      <c r="BK117" s="218">
        <f>ROUND(P117*H117,2)</f>
        <v>0</v>
      </c>
      <c r="BL117" s="13" t="s">
        <v>347</v>
      </c>
      <c r="BM117" s="13" t="s">
        <v>360</v>
      </c>
    </row>
    <row r="118" s="1" customFormat="1" ht="16.5" customHeight="1">
      <c r="B118" s="34"/>
      <c r="C118" s="206" t="s">
        <v>202</v>
      </c>
      <c r="D118" s="206" t="s">
        <v>132</v>
      </c>
      <c r="E118" s="207" t="s">
        <v>361</v>
      </c>
      <c r="F118" s="208" t="s">
        <v>362</v>
      </c>
      <c r="G118" s="209" t="s">
        <v>346</v>
      </c>
      <c r="H118" s="210">
        <v>10</v>
      </c>
      <c r="I118" s="211"/>
      <c r="J118" s="211"/>
      <c r="K118" s="212">
        <f>ROUND(P118*H118,2)</f>
        <v>0</v>
      </c>
      <c r="L118" s="208" t="s">
        <v>363</v>
      </c>
      <c r="M118" s="39"/>
      <c r="N118" s="213" t="s">
        <v>1</v>
      </c>
      <c r="O118" s="214" t="s">
        <v>41</v>
      </c>
      <c r="P118" s="215">
        <f>I118+J118</f>
        <v>0</v>
      </c>
      <c r="Q118" s="215">
        <f>ROUND(I118*H118,2)</f>
        <v>0</v>
      </c>
      <c r="R118" s="215">
        <f>ROUND(J118*H118,2)</f>
        <v>0</v>
      </c>
      <c r="S118" s="75"/>
      <c r="T118" s="216">
        <f>S118*H118</f>
        <v>0</v>
      </c>
      <c r="U118" s="216">
        <v>0</v>
      </c>
      <c r="V118" s="216">
        <f>U118*H118</f>
        <v>0</v>
      </c>
      <c r="W118" s="216">
        <v>0</v>
      </c>
      <c r="X118" s="216">
        <f>W118*H118</f>
        <v>0</v>
      </c>
      <c r="Y118" s="217" t="s">
        <v>1</v>
      </c>
      <c r="AR118" s="13" t="s">
        <v>356</v>
      </c>
      <c r="AT118" s="13" t="s">
        <v>132</v>
      </c>
      <c r="AU118" s="13" t="s">
        <v>82</v>
      </c>
      <c r="AY118" s="13" t="s">
        <v>130</v>
      </c>
      <c r="BE118" s="218">
        <f>IF(O118="základní",K118,0)</f>
        <v>0</v>
      </c>
      <c r="BF118" s="218">
        <f>IF(O118="snížená",K118,0)</f>
        <v>0</v>
      </c>
      <c r="BG118" s="218">
        <f>IF(O118="zákl. přenesená",K118,0)</f>
        <v>0</v>
      </c>
      <c r="BH118" s="218">
        <f>IF(O118="sníž. přenesená",K118,0)</f>
        <v>0</v>
      </c>
      <c r="BI118" s="218">
        <f>IF(O118="nulová",K118,0)</f>
        <v>0</v>
      </c>
      <c r="BJ118" s="13" t="s">
        <v>80</v>
      </c>
      <c r="BK118" s="218">
        <f>ROUND(P118*H118,2)</f>
        <v>0</v>
      </c>
      <c r="BL118" s="13" t="s">
        <v>356</v>
      </c>
      <c r="BM118" s="13" t="s">
        <v>364</v>
      </c>
    </row>
    <row r="119" s="1" customFormat="1" ht="22.5" customHeight="1">
      <c r="B119" s="34"/>
      <c r="C119" s="240" t="s">
        <v>206</v>
      </c>
      <c r="D119" s="240" t="s">
        <v>242</v>
      </c>
      <c r="E119" s="241" t="s">
        <v>365</v>
      </c>
      <c r="F119" s="242" t="s">
        <v>366</v>
      </c>
      <c r="G119" s="243" t="s">
        <v>346</v>
      </c>
      <c r="H119" s="244">
        <v>10</v>
      </c>
      <c r="I119" s="245"/>
      <c r="J119" s="246"/>
      <c r="K119" s="247">
        <f>ROUND(P119*H119,2)</f>
        <v>0</v>
      </c>
      <c r="L119" s="242" t="s">
        <v>363</v>
      </c>
      <c r="M119" s="248"/>
      <c r="N119" s="249" t="s">
        <v>1</v>
      </c>
      <c r="O119" s="214" t="s">
        <v>41</v>
      </c>
      <c r="P119" s="215">
        <f>I119+J119</f>
        <v>0</v>
      </c>
      <c r="Q119" s="215">
        <f>ROUND(I119*H119,2)</f>
        <v>0</v>
      </c>
      <c r="R119" s="215">
        <f>ROUND(J119*H119,2)</f>
        <v>0</v>
      </c>
      <c r="S119" s="75"/>
      <c r="T119" s="216">
        <f>S119*H119</f>
        <v>0</v>
      </c>
      <c r="U119" s="216">
        <v>3.0000000000000001E-05</v>
      </c>
      <c r="V119" s="216">
        <f>U119*H119</f>
        <v>0.00030000000000000003</v>
      </c>
      <c r="W119" s="216">
        <v>0</v>
      </c>
      <c r="X119" s="216">
        <f>W119*H119</f>
        <v>0</v>
      </c>
      <c r="Y119" s="217" t="s">
        <v>1</v>
      </c>
      <c r="AR119" s="13" t="s">
        <v>347</v>
      </c>
      <c r="AT119" s="13" t="s">
        <v>242</v>
      </c>
      <c r="AU119" s="13" t="s">
        <v>82</v>
      </c>
      <c r="AY119" s="13" t="s">
        <v>130</v>
      </c>
      <c r="BE119" s="218">
        <f>IF(O119="základní",K119,0)</f>
        <v>0</v>
      </c>
      <c r="BF119" s="218">
        <f>IF(O119="snížená",K119,0)</f>
        <v>0</v>
      </c>
      <c r="BG119" s="218">
        <f>IF(O119="zákl. přenesená",K119,0)</f>
        <v>0</v>
      </c>
      <c r="BH119" s="218">
        <f>IF(O119="sníž. přenesená",K119,0)</f>
        <v>0</v>
      </c>
      <c r="BI119" s="218">
        <f>IF(O119="nulová",K119,0)</f>
        <v>0</v>
      </c>
      <c r="BJ119" s="13" t="s">
        <v>80</v>
      </c>
      <c r="BK119" s="218">
        <f>ROUND(P119*H119,2)</f>
        <v>0</v>
      </c>
      <c r="BL119" s="13" t="s">
        <v>347</v>
      </c>
      <c r="BM119" s="13" t="s">
        <v>367</v>
      </c>
    </row>
    <row r="120" s="1" customFormat="1">
      <c r="B120" s="34"/>
      <c r="C120" s="35"/>
      <c r="D120" s="221" t="s">
        <v>368</v>
      </c>
      <c r="E120" s="35"/>
      <c r="F120" s="250" t="s">
        <v>369</v>
      </c>
      <c r="G120" s="35"/>
      <c r="H120" s="35"/>
      <c r="I120" s="128"/>
      <c r="J120" s="128"/>
      <c r="K120" s="35"/>
      <c r="L120" s="35"/>
      <c r="M120" s="39"/>
      <c r="N120" s="251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6"/>
      <c r="AT120" s="13" t="s">
        <v>368</v>
      </c>
      <c r="AU120" s="13" t="s">
        <v>82</v>
      </c>
    </row>
    <row r="121" s="10" customFormat="1" ht="22.8" customHeight="1">
      <c r="B121" s="189"/>
      <c r="C121" s="190"/>
      <c r="D121" s="191" t="s">
        <v>71</v>
      </c>
      <c r="E121" s="204" t="s">
        <v>370</v>
      </c>
      <c r="F121" s="204" t="s">
        <v>371</v>
      </c>
      <c r="G121" s="190"/>
      <c r="H121" s="190"/>
      <c r="I121" s="193"/>
      <c r="J121" s="193"/>
      <c r="K121" s="205">
        <f>BK121</f>
        <v>0</v>
      </c>
      <c r="L121" s="190"/>
      <c r="M121" s="195"/>
      <c r="N121" s="196"/>
      <c r="O121" s="197"/>
      <c r="P121" s="197"/>
      <c r="Q121" s="198">
        <f>SUM(Q122:Q128)</f>
        <v>0</v>
      </c>
      <c r="R121" s="198">
        <f>SUM(R122:R128)</f>
        <v>0</v>
      </c>
      <c r="S121" s="197"/>
      <c r="T121" s="199">
        <f>SUM(T122:T128)</f>
        <v>0</v>
      </c>
      <c r="U121" s="197"/>
      <c r="V121" s="199">
        <f>SUM(V122:V128)</f>
        <v>0.62</v>
      </c>
      <c r="W121" s="197"/>
      <c r="X121" s="199">
        <f>SUM(X122:X128)</f>
        <v>0</v>
      </c>
      <c r="Y121" s="200"/>
      <c r="AR121" s="201" t="s">
        <v>148</v>
      </c>
      <c r="AT121" s="202" t="s">
        <v>71</v>
      </c>
      <c r="AU121" s="202" t="s">
        <v>80</v>
      </c>
      <c r="AY121" s="201" t="s">
        <v>130</v>
      </c>
      <c r="BK121" s="203">
        <f>SUM(BK122:BK128)</f>
        <v>0</v>
      </c>
    </row>
    <row r="122" s="1" customFormat="1" ht="16.5" customHeight="1">
      <c r="B122" s="34"/>
      <c r="C122" s="206" t="s">
        <v>211</v>
      </c>
      <c r="D122" s="206" t="s">
        <v>132</v>
      </c>
      <c r="E122" s="207" t="s">
        <v>372</v>
      </c>
      <c r="F122" s="208" t="s">
        <v>373</v>
      </c>
      <c r="G122" s="209" t="s">
        <v>346</v>
      </c>
      <c r="H122" s="210">
        <v>10</v>
      </c>
      <c r="I122" s="211"/>
      <c r="J122" s="211"/>
      <c r="K122" s="212">
        <f>ROUND(P122*H122,2)</f>
        <v>0</v>
      </c>
      <c r="L122" s="208" t="s">
        <v>1</v>
      </c>
      <c r="M122" s="39"/>
      <c r="N122" s="213" t="s">
        <v>1</v>
      </c>
      <c r="O122" s="214" t="s">
        <v>41</v>
      </c>
      <c r="P122" s="215">
        <f>I122+J122</f>
        <v>0</v>
      </c>
      <c r="Q122" s="215">
        <f>ROUND(I122*H122,2)</f>
        <v>0</v>
      </c>
      <c r="R122" s="215">
        <f>ROUND(J122*H122,2)</f>
        <v>0</v>
      </c>
      <c r="S122" s="75"/>
      <c r="T122" s="216">
        <f>S122*H122</f>
        <v>0</v>
      </c>
      <c r="U122" s="216">
        <v>0</v>
      </c>
      <c r="V122" s="216">
        <f>U122*H122</f>
        <v>0</v>
      </c>
      <c r="W122" s="216">
        <v>0</v>
      </c>
      <c r="X122" s="216">
        <f>W122*H122</f>
        <v>0</v>
      </c>
      <c r="Y122" s="217" t="s">
        <v>1</v>
      </c>
      <c r="AR122" s="13" t="s">
        <v>137</v>
      </c>
      <c r="AT122" s="13" t="s">
        <v>132</v>
      </c>
      <c r="AU122" s="13" t="s">
        <v>82</v>
      </c>
      <c r="AY122" s="13" t="s">
        <v>130</v>
      </c>
      <c r="BE122" s="218">
        <f>IF(O122="základní",K122,0)</f>
        <v>0</v>
      </c>
      <c r="BF122" s="218">
        <f>IF(O122="snížená",K122,0)</f>
        <v>0</v>
      </c>
      <c r="BG122" s="218">
        <f>IF(O122="zákl. přenesená",K122,0)</f>
        <v>0</v>
      </c>
      <c r="BH122" s="218">
        <f>IF(O122="sníž. přenesená",K122,0)</f>
        <v>0</v>
      </c>
      <c r="BI122" s="218">
        <f>IF(O122="nulová",K122,0)</f>
        <v>0</v>
      </c>
      <c r="BJ122" s="13" t="s">
        <v>80</v>
      </c>
      <c r="BK122" s="218">
        <f>ROUND(P122*H122,2)</f>
        <v>0</v>
      </c>
      <c r="BL122" s="13" t="s">
        <v>137</v>
      </c>
      <c r="BM122" s="13" t="s">
        <v>374</v>
      </c>
    </row>
    <row r="123" s="1" customFormat="1" ht="16.5" customHeight="1">
      <c r="B123" s="34"/>
      <c r="C123" s="240" t="s">
        <v>215</v>
      </c>
      <c r="D123" s="240" t="s">
        <v>242</v>
      </c>
      <c r="E123" s="241" t="s">
        <v>375</v>
      </c>
      <c r="F123" s="242" t="s">
        <v>376</v>
      </c>
      <c r="G123" s="243" t="s">
        <v>346</v>
      </c>
      <c r="H123" s="244">
        <v>10</v>
      </c>
      <c r="I123" s="245"/>
      <c r="J123" s="246"/>
      <c r="K123" s="247">
        <f>ROUND(P123*H123,2)</f>
        <v>0</v>
      </c>
      <c r="L123" s="242" t="s">
        <v>1</v>
      </c>
      <c r="M123" s="248"/>
      <c r="N123" s="249" t="s">
        <v>1</v>
      </c>
      <c r="O123" s="214" t="s">
        <v>41</v>
      </c>
      <c r="P123" s="215">
        <f>I123+J123</f>
        <v>0</v>
      </c>
      <c r="Q123" s="215">
        <f>ROUND(I123*H123,2)</f>
        <v>0</v>
      </c>
      <c r="R123" s="215">
        <f>ROUND(J123*H123,2)</f>
        <v>0</v>
      </c>
      <c r="S123" s="75"/>
      <c r="T123" s="216">
        <f>S123*H123</f>
        <v>0</v>
      </c>
      <c r="U123" s="216">
        <v>0.062</v>
      </c>
      <c r="V123" s="216">
        <f>U123*H123</f>
        <v>0.62</v>
      </c>
      <c r="W123" s="216">
        <v>0</v>
      </c>
      <c r="X123" s="216">
        <f>W123*H123</f>
        <v>0</v>
      </c>
      <c r="Y123" s="217" t="s">
        <v>1</v>
      </c>
      <c r="AR123" s="13" t="s">
        <v>195</v>
      </c>
      <c r="AT123" s="13" t="s">
        <v>242</v>
      </c>
      <c r="AU123" s="13" t="s">
        <v>82</v>
      </c>
      <c r="AY123" s="13" t="s">
        <v>130</v>
      </c>
      <c r="BE123" s="218">
        <f>IF(O123="základní",K123,0)</f>
        <v>0</v>
      </c>
      <c r="BF123" s="218">
        <f>IF(O123="snížená",K123,0)</f>
        <v>0</v>
      </c>
      <c r="BG123" s="218">
        <f>IF(O123="zákl. přenesená",K123,0)</f>
        <v>0</v>
      </c>
      <c r="BH123" s="218">
        <f>IF(O123="sníž. přenesená",K123,0)</f>
        <v>0</v>
      </c>
      <c r="BI123" s="218">
        <f>IF(O123="nulová",K123,0)</f>
        <v>0</v>
      </c>
      <c r="BJ123" s="13" t="s">
        <v>80</v>
      </c>
      <c r="BK123" s="218">
        <f>ROUND(P123*H123,2)</f>
        <v>0</v>
      </c>
      <c r="BL123" s="13" t="s">
        <v>137</v>
      </c>
      <c r="BM123" s="13" t="s">
        <v>377</v>
      </c>
    </row>
    <row r="124" s="1" customFormat="1" ht="16.5" customHeight="1">
      <c r="B124" s="34"/>
      <c r="C124" s="206" t="s">
        <v>378</v>
      </c>
      <c r="D124" s="206" t="s">
        <v>132</v>
      </c>
      <c r="E124" s="207" t="s">
        <v>379</v>
      </c>
      <c r="F124" s="208" t="s">
        <v>380</v>
      </c>
      <c r="G124" s="209" t="s">
        <v>346</v>
      </c>
      <c r="H124" s="210">
        <v>10</v>
      </c>
      <c r="I124" s="211"/>
      <c r="J124" s="211"/>
      <c r="K124" s="212">
        <f>ROUND(P124*H124,2)</f>
        <v>0</v>
      </c>
      <c r="L124" s="208" t="s">
        <v>1</v>
      </c>
      <c r="M124" s="39"/>
      <c r="N124" s="213" t="s">
        <v>1</v>
      </c>
      <c r="O124" s="214" t="s">
        <v>41</v>
      </c>
      <c r="P124" s="215">
        <f>I124+J124</f>
        <v>0</v>
      </c>
      <c r="Q124" s="215">
        <f>ROUND(I124*H124,2)</f>
        <v>0</v>
      </c>
      <c r="R124" s="215">
        <f>ROUND(J124*H124,2)</f>
        <v>0</v>
      </c>
      <c r="S124" s="75"/>
      <c r="T124" s="216">
        <f>S124*H124</f>
        <v>0</v>
      </c>
      <c r="U124" s="216">
        <v>0</v>
      </c>
      <c r="V124" s="216">
        <f>U124*H124</f>
        <v>0</v>
      </c>
      <c r="W124" s="216">
        <v>0</v>
      </c>
      <c r="X124" s="216">
        <f>W124*H124</f>
        <v>0</v>
      </c>
      <c r="Y124" s="217" t="s">
        <v>1</v>
      </c>
      <c r="AR124" s="13" t="s">
        <v>137</v>
      </c>
      <c r="AT124" s="13" t="s">
        <v>132</v>
      </c>
      <c r="AU124" s="13" t="s">
        <v>82</v>
      </c>
      <c r="AY124" s="13" t="s">
        <v>130</v>
      </c>
      <c r="BE124" s="218">
        <f>IF(O124="základní",K124,0)</f>
        <v>0</v>
      </c>
      <c r="BF124" s="218">
        <f>IF(O124="snížená",K124,0)</f>
        <v>0</v>
      </c>
      <c r="BG124" s="218">
        <f>IF(O124="zákl. přenesená",K124,0)</f>
        <v>0</v>
      </c>
      <c r="BH124" s="218">
        <f>IF(O124="sníž. přenesená",K124,0)</f>
        <v>0</v>
      </c>
      <c r="BI124" s="218">
        <f>IF(O124="nulová",K124,0)</f>
        <v>0</v>
      </c>
      <c r="BJ124" s="13" t="s">
        <v>80</v>
      </c>
      <c r="BK124" s="218">
        <f>ROUND(P124*H124,2)</f>
        <v>0</v>
      </c>
      <c r="BL124" s="13" t="s">
        <v>137</v>
      </c>
      <c r="BM124" s="13" t="s">
        <v>381</v>
      </c>
    </row>
    <row r="125" s="1" customFormat="1" ht="16.5" customHeight="1">
      <c r="B125" s="34"/>
      <c r="C125" s="206" t="s">
        <v>9</v>
      </c>
      <c r="D125" s="206" t="s">
        <v>132</v>
      </c>
      <c r="E125" s="207" t="s">
        <v>382</v>
      </c>
      <c r="F125" s="208" t="s">
        <v>383</v>
      </c>
      <c r="G125" s="209" t="s">
        <v>255</v>
      </c>
      <c r="H125" s="210">
        <v>175</v>
      </c>
      <c r="I125" s="211"/>
      <c r="J125" s="211"/>
      <c r="K125" s="212">
        <f>ROUND(P125*H125,2)</f>
        <v>0</v>
      </c>
      <c r="L125" s="208" t="s">
        <v>1</v>
      </c>
      <c r="M125" s="39"/>
      <c r="N125" s="213" t="s">
        <v>1</v>
      </c>
      <c r="O125" s="214" t="s">
        <v>41</v>
      </c>
      <c r="P125" s="215">
        <f>I125+J125</f>
        <v>0</v>
      </c>
      <c r="Q125" s="215">
        <f>ROUND(I125*H125,2)</f>
        <v>0</v>
      </c>
      <c r="R125" s="215">
        <f>ROUND(J125*H125,2)</f>
        <v>0</v>
      </c>
      <c r="S125" s="75"/>
      <c r="T125" s="216">
        <f>S125*H125</f>
        <v>0</v>
      </c>
      <c r="U125" s="216">
        <v>0</v>
      </c>
      <c r="V125" s="216">
        <f>U125*H125</f>
        <v>0</v>
      </c>
      <c r="W125" s="216">
        <v>0</v>
      </c>
      <c r="X125" s="216">
        <f>W125*H125</f>
        <v>0</v>
      </c>
      <c r="Y125" s="217" t="s">
        <v>1</v>
      </c>
      <c r="AR125" s="13" t="s">
        <v>137</v>
      </c>
      <c r="AT125" s="13" t="s">
        <v>132</v>
      </c>
      <c r="AU125" s="13" t="s">
        <v>82</v>
      </c>
      <c r="AY125" s="13" t="s">
        <v>130</v>
      </c>
      <c r="BE125" s="218">
        <f>IF(O125="základní",K125,0)</f>
        <v>0</v>
      </c>
      <c r="BF125" s="218">
        <f>IF(O125="snížená",K125,0)</f>
        <v>0</v>
      </c>
      <c r="BG125" s="218">
        <f>IF(O125="zákl. přenesená",K125,0)</f>
        <v>0</v>
      </c>
      <c r="BH125" s="218">
        <f>IF(O125="sníž. přenesená",K125,0)</f>
        <v>0</v>
      </c>
      <c r="BI125" s="218">
        <f>IF(O125="nulová",K125,0)</f>
        <v>0</v>
      </c>
      <c r="BJ125" s="13" t="s">
        <v>80</v>
      </c>
      <c r="BK125" s="218">
        <f>ROUND(P125*H125,2)</f>
        <v>0</v>
      </c>
      <c r="BL125" s="13" t="s">
        <v>137</v>
      </c>
      <c r="BM125" s="13" t="s">
        <v>384</v>
      </c>
    </row>
    <row r="126" s="1" customFormat="1" ht="16.5" customHeight="1">
      <c r="B126" s="34"/>
      <c r="C126" s="206" t="s">
        <v>224</v>
      </c>
      <c r="D126" s="206" t="s">
        <v>132</v>
      </c>
      <c r="E126" s="207" t="s">
        <v>385</v>
      </c>
      <c r="F126" s="208" t="s">
        <v>386</v>
      </c>
      <c r="G126" s="209" t="s">
        <v>346</v>
      </c>
      <c r="H126" s="210">
        <v>1</v>
      </c>
      <c r="I126" s="211"/>
      <c r="J126" s="211"/>
      <c r="K126" s="212">
        <f>ROUND(P126*H126,2)</f>
        <v>0</v>
      </c>
      <c r="L126" s="208" t="s">
        <v>1</v>
      </c>
      <c r="M126" s="39"/>
      <c r="N126" s="213" t="s">
        <v>1</v>
      </c>
      <c r="O126" s="214" t="s">
        <v>41</v>
      </c>
      <c r="P126" s="215">
        <f>I126+J126</f>
        <v>0</v>
      </c>
      <c r="Q126" s="215">
        <f>ROUND(I126*H126,2)</f>
        <v>0</v>
      </c>
      <c r="R126" s="215">
        <f>ROUND(J126*H126,2)</f>
        <v>0</v>
      </c>
      <c r="S126" s="75"/>
      <c r="T126" s="216">
        <f>S126*H126</f>
        <v>0</v>
      </c>
      <c r="U126" s="216">
        <v>0</v>
      </c>
      <c r="V126" s="216">
        <f>U126*H126</f>
        <v>0</v>
      </c>
      <c r="W126" s="216">
        <v>0</v>
      </c>
      <c r="X126" s="216">
        <f>W126*H126</f>
        <v>0</v>
      </c>
      <c r="Y126" s="217" t="s">
        <v>1</v>
      </c>
      <c r="AR126" s="13" t="s">
        <v>137</v>
      </c>
      <c r="AT126" s="13" t="s">
        <v>132</v>
      </c>
      <c r="AU126" s="13" t="s">
        <v>82</v>
      </c>
      <c r="AY126" s="13" t="s">
        <v>130</v>
      </c>
      <c r="BE126" s="218">
        <f>IF(O126="základní",K126,0)</f>
        <v>0</v>
      </c>
      <c r="BF126" s="218">
        <f>IF(O126="snížená",K126,0)</f>
        <v>0</v>
      </c>
      <c r="BG126" s="218">
        <f>IF(O126="zákl. přenesená",K126,0)</f>
        <v>0</v>
      </c>
      <c r="BH126" s="218">
        <f>IF(O126="sníž. přenesená",K126,0)</f>
        <v>0</v>
      </c>
      <c r="BI126" s="218">
        <f>IF(O126="nulová",K126,0)</f>
        <v>0</v>
      </c>
      <c r="BJ126" s="13" t="s">
        <v>80</v>
      </c>
      <c r="BK126" s="218">
        <f>ROUND(P126*H126,2)</f>
        <v>0</v>
      </c>
      <c r="BL126" s="13" t="s">
        <v>137</v>
      </c>
      <c r="BM126" s="13" t="s">
        <v>387</v>
      </c>
    </row>
    <row r="127" s="1" customFormat="1" ht="16.5" customHeight="1">
      <c r="B127" s="34"/>
      <c r="C127" s="206" t="s">
        <v>228</v>
      </c>
      <c r="D127" s="206" t="s">
        <v>132</v>
      </c>
      <c r="E127" s="207" t="s">
        <v>388</v>
      </c>
      <c r="F127" s="208" t="s">
        <v>389</v>
      </c>
      <c r="G127" s="209" t="s">
        <v>346</v>
      </c>
      <c r="H127" s="210">
        <v>1</v>
      </c>
      <c r="I127" s="211"/>
      <c r="J127" s="211"/>
      <c r="K127" s="212">
        <f>ROUND(P127*H127,2)</f>
        <v>0</v>
      </c>
      <c r="L127" s="208" t="s">
        <v>1</v>
      </c>
      <c r="M127" s="39"/>
      <c r="N127" s="213" t="s">
        <v>1</v>
      </c>
      <c r="O127" s="214" t="s">
        <v>41</v>
      </c>
      <c r="P127" s="215">
        <f>I127+J127</f>
        <v>0</v>
      </c>
      <c r="Q127" s="215">
        <f>ROUND(I127*H127,2)</f>
        <v>0</v>
      </c>
      <c r="R127" s="215">
        <f>ROUND(J127*H127,2)</f>
        <v>0</v>
      </c>
      <c r="S127" s="75"/>
      <c r="T127" s="216">
        <f>S127*H127</f>
        <v>0</v>
      </c>
      <c r="U127" s="216">
        <v>0</v>
      </c>
      <c r="V127" s="216">
        <f>U127*H127</f>
        <v>0</v>
      </c>
      <c r="W127" s="216">
        <v>0</v>
      </c>
      <c r="X127" s="216">
        <f>W127*H127</f>
        <v>0</v>
      </c>
      <c r="Y127" s="217" t="s">
        <v>1</v>
      </c>
      <c r="AR127" s="13" t="s">
        <v>137</v>
      </c>
      <c r="AT127" s="13" t="s">
        <v>132</v>
      </c>
      <c r="AU127" s="13" t="s">
        <v>82</v>
      </c>
      <c r="AY127" s="13" t="s">
        <v>130</v>
      </c>
      <c r="BE127" s="218">
        <f>IF(O127="základní",K127,0)</f>
        <v>0</v>
      </c>
      <c r="BF127" s="218">
        <f>IF(O127="snížená",K127,0)</f>
        <v>0</v>
      </c>
      <c r="BG127" s="218">
        <f>IF(O127="zákl. přenesená",K127,0)</f>
        <v>0</v>
      </c>
      <c r="BH127" s="218">
        <f>IF(O127="sníž. přenesená",K127,0)</f>
        <v>0</v>
      </c>
      <c r="BI127" s="218">
        <f>IF(O127="nulová",K127,0)</f>
        <v>0</v>
      </c>
      <c r="BJ127" s="13" t="s">
        <v>80</v>
      </c>
      <c r="BK127" s="218">
        <f>ROUND(P127*H127,2)</f>
        <v>0</v>
      </c>
      <c r="BL127" s="13" t="s">
        <v>137</v>
      </c>
      <c r="BM127" s="13" t="s">
        <v>390</v>
      </c>
    </row>
    <row r="128" s="1" customFormat="1" ht="16.5" customHeight="1">
      <c r="B128" s="34"/>
      <c r="C128" s="206" t="s">
        <v>232</v>
      </c>
      <c r="D128" s="206" t="s">
        <v>132</v>
      </c>
      <c r="E128" s="207" t="s">
        <v>391</v>
      </c>
      <c r="F128" s="208" t="s">
        <v>392</v>
      </c>
      <c r="G128" s="209" t="s">
        <v>255</v>
      </c>
      <c r="H128" s="210">
        <v>175</v>
      </c>
      <c r="I128" s="211"/>
      <c r="J128" s="211"/>
      <c r="K128" s="212">
        <f>ROUND(P128*H128,2)</f>
        <v>0</v>
      </c>
      <c r="L128" s="208" t="s">
        <v>1</v>
      </c>
      <c r="M128" s="39"/>
      <c r="N128" s="213" t="s">
        <v>1</v>
      </c>
      <c r="O128" s="214" t="s">
        <v>41</v>
      </c>
      <c r="P128" s="215">
        <f>I128+J128</f>
        <v>0</v>
      </c>
      <c r="Q128" s="215">
        <f>ROUND(I128*H128,2)</f>
        <v>0</v>
      </c>
      <c r="R128" s="215">
        <f>ROUND(J128*H128,2)</f>
        <v>0</v>
      </c>
      <c r="S128" s="75"/>
      <c r="T128" s="216">
        <f>S128*H128</f>
        <v>0</v>
      </c>
      <c r="U128" s="216">
        <v>0</v>
      </c>
      <c r="V128" s="216">
        <f>U128*H128</f>
        <v>0</v>
      </c>
      <c r="W128" s="216">
        <v>0</v>
      </c>
      <c r="X128" s="216">
        <f>W128*H128</f>
        <v>0</v>
      </c>
      <c r="Y128" s="217" t="s">
        <v>1</v>
      </c>
      <c r="AR128" s="13" t="s">
        <v>137</v>
      </c>
      <c r="AT128" s="13" t="s">
        <v>132</v>
      </c>
      <c r="AU128" s="13" t="s">
        <v>82</v>
      </c>
      <c r="AY128" s="13" t="s">
        <v>130</v>
      </c>
      <c r="BE128" s="218">
        <f>IF(O128="základní",K128,0)</f>
        <v>0</v>
      </c>
      <c r="BF128" s="218">
        <f>IF(O128="snížená",K128,0)</f>
        <v>0</v>
      </c>
      <c r="BG128" s="218">
        <f>IF(O128="zákl. přenesená",K128,0)</f>
        <v>0</v>
      </c>
      <c r="BH128" s="218">
        <f>IF(O128="sníž. přenesená",K128,0)</f>
        <v>0</v>
      </c>
      <c r="BI128" s="218">
        <f>IF(O128="nulová",K128,0)</f>
        <v>0</v>
      </c>
      <c r="BJ128" s="13" t="s">
        <v>80</v>
      </c>
      <c r="BK128" s="218">
        <f>ROUND(P128*H128,2)</f>
        <v>0</v>
      </c>
      <c r="BL128" s="13" t="s">
        <v>137</v>
      </c>
      <c r="BM128" s="13" t="s">
        <v>393</v>
      </c>
    </row>
    <row r="129" s="10" customFormat="1" ht="22.8" customHeight="1">
      <c r="B129" s="189"/>
      <c r="C129" s="190"/>
      <c r="D129" s="191" t="s">
        <v>71</v>
      </c>
      <c r="E129" s="204" t="s">
        <v>394</v>
      </c>
      <c r="F129" s="204" t="s">
        <v>395</v>
      </c>
      <c r="G129" s="190"/>
      <c r="H129" s="190"/>
      <c r="I129" s="193"/>
      <c r="J129" s="193"/>
      <c r="K129" s="205">
        <f>BK129</f>
        <v>0</v>
      </c>
      <c r="L129" s="190"/>
      <c r="M129" s="195"/>
      <c r="N129" s="196"/>
      <c r="O129" s="197"/>
      <c r="P129" s="197"/>
      <c r="Q129" s="198">
        <f>Q130</f>
        <v>0</v>
      </c>
      <c r="R129" s="198">
        <f>R130</f>
        <v>0</v>
      </c>
      <c r="S129" s="197"/>
      <c r="T129" s="199">
        <f>T130</f>
        <v>0</v>
      </c>
      <c r="U129" s="197"/>
      <c r="V129" s="199">
        <f>V130</f>
        <v>0</v>
      </c>
      <c r="W129" s="197"/>
      <c r="X129" s="199">
        <f>X130</f>
        <v>0</v>
      </c>
      <c r="Y129" s="200"/>
      <c r="AR129" s="201" t="s">
        <v>148</v>
      </c>
      <c r="AT129" s="202" t="s">
        <v>71</v>
      </c>
      <c r="AU129" s="202" t="s">
        <v>80</v>
      </c>
      <c r="AY129" s="201" t="s">
        <v>130</v>
      </c>
      <c r="BK129" s="203">
        <f>BK130</f>
        <v>0</v>
      </c>
    </row>
    <row r="130" s="1" customFormat="1" ht="16.5" customHeight="1">
      <c r="B130" s="34"/>
      <c r="C130" s="206" t="s">
        <v>236</v>
      </c>
      <c r="D130" s="206" t="s">
        <v>132</v>
      </c>
      <c r="E130" s="207" t="s">
        <v>396</v>
      </c>
      <c r="F130" s="208" t="s">
        <v>397</v>
      </c>
      <c r="G130" s="209" t="s">
        <v>255</v>
      </c>
      <c r="H130" s="210">
        <v>175</v>
      </c>
      <c r="I130" s="211"/>
      <c r="J130" s="211"/>
      <c r="K130" s="212">
        <f>ROUND(P130*H130,2)</f>
        <v>0</v>
      </c>
      <c r="L130" s="208" t="s">
        <v>1</v>
      </c>
      <c r="M130" s="39"/>
      <c r="N130" s="234" t="s">
        <v>1</v>
      </c>
      <c r="O130" s="235" t="s">
        <v>41</v>
      </c>
      <c r="P130" s="236">
        <f>I130+J130</f>
        <v>0</v>
      </c>
      <c r="Q130" s="236">
        <f>ROUND(I130*H130,2)</f>
        <v>0</v>
      </c>
      <c r="R130" s="236">
        <f>ROUND(J130*H130,2)</f>
        <v>0</v>
      </c>
      <c r="S130" s="237"/>
      <c r="T130" s="238">
        <f>S130*H130</f>
        <v>0</v>
      </c>
      <c r="U130" s="238">
        <v>0</v>
      </c>
      <c r="V130" s="238">
        <f>U130*H130</f>
        <v>0</v>
      </c>
      <c r="W130" s="238">
        <v>0</v>
      </c>
      <c r="X130" s="238">
        <f>W130*H130</f>
        <v>0</v>
      </c>
      <c r="Y130" s="239" t="s">
        <v>1</v>
      </c>
      <c r="AR130" s="13" t="s">
        <v>137</v>
      </c>
      <c r="AT130" s="13" t="s">
        <v>132</v>
      </c>
      <c r="AU130" s="13" t="s">
        <v>82</v>
      </c>
      <c r="AY130" s="13" t="s">
        <v>130</v>
      </c>
      <c r="BE130" s="218">
        <f>IF(O130="základní",K130,0)</f>
        <v>0</v>
      </c>
      <c r="BF130" s="218">
        <f>IF(O130="snížená",K130,0)</f>
        <v>0</v>
      </c>
      <c r="BG130" s="218">
        <f>IF(O130="zákl. přenesená",K130,0)</f>
        <v>0</v>
      </c>
      <c r="BH130" s="218">
        <f>IF(O130="sníž. přenesená",K130,0)</f>
        <v>0</v>
      </c>
      <c r="BI130" s="218">
        <f>IF(O130="nulová",K130,0)</f>
        <v>0</v>
      </c>
      <c r="BJ130" s="13" t="s">
        <v>80</v>
      </c>
      <c r="BK130" s="218">
        <f>ROUND(P130*H130,2)</f>
        <v>0</v>
      </c>
      <c r="BL130" s="13" t="s">
        <v>137</v>
      </c>
      <c r="BM130" s="13" t="s">
        <v>398</v>
      </c>
    </row>
    <row r="131" s="1" customFormat="1" ht="6.96" customHeight="1">
      <c r="B131" s="53"/>
      <c r="C131" s="54"/>
      <c r="D131" s="54"/>
      <c r="E131" s="54"/>
      <c r="F131" s="54"/>
      <c r="G131" s="54"/>
      <c r="H131" s="54"/>
      <c r="I131" s="153"/>
      <c r="J131" s="153"/>
      <c r="K131" s="54"/>
      <c r="L131" s="54"/>
      <c r="M131" s="39"/>
    </row>
  </sheetData>
  <sheetProtection sheet="1" autoFilter="0" formatColumns="0" formatRows="0" objects="1" scenarios="1" spinCount="100000" saltValue="KRtguzP09WY6uUKn+0nsgllu4DFxa7AgpUBUPO51DD4FcODJ4KG14Dl/vchjJtorRUbs3heFuTEcOrBrzcWtCw==" hashValue="mWV1R7pj9iGLk28KhyYGnci+SZEd+wqPfR3S7AUTOsw3TCcD83f1i5I77mM5iliUns+IZU/Wh5YIXser0e2FYw==" algorithmName="SHA-512" password="CC35"/>
  <autoFilter ref="C92:L130"/>
  <mergeCells count="9">
    <mergeCell ref="E7:H7"/>
    <mergeCell ref="E9:H9"/>
    <mergeCell ref="E18:H18"/>
    <mergeCell ref="E27:H27"/>
    <mergeCell ref="E50:H50"/>
    <mergeCell ref="E52:H52"/>
    <mergeCell ref="E83:H83"/>
    <mergeCell ref="E85:H85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23.5" style="121" customWidth="1"/>
    <col min="10" max="10" width="23.5" style="121" customWidth="1"/>
    <col min="11" max="11" width="23.5" customWidth="1"/>
    <col min="12" max="12" width="15.5" customWidth="1"/>
    <col min="13" max="13" width="9.33" customWidth="1"/>
    <col min="14" max="14" width="10.83" hidden="1" customWidth="1"/>
    <col min="15" max="15" width="9.33" hidden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4.17" hidden="1" customWidth="1"/>
    <col min="22" max="22" width="14.17" hidden="1" customWidth="1"/>
    <col min="23" max="23" width="14.17" hidden="1" customWidth="1"/>
    <col min="24" max="24" width="14.17" hidden="1" customWidth="1"/>
    <col min="25" max="25" width="14.17" hidden="1" customWidth="1"/>
    <col min="26" max="26" width="16.33" customWidth="1"/>
    <col min="27" max="27" width="12.33" customWidth="1"/>
    <col min="28" max="28" width="15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M2"/>
      <c r="AT2" s="13" t="s">
        <v>91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4"/>
      <c r="K3" s="123"/>
      <c r="L3" s="123"/>
      <c r="M3" s="16"/>
      <c r="AT3" s="13" t="s">
        <v>82</v>
      </c>
    </row>
    <row r="4" ht="24.96" customHeight="1">
      <c r="B4" s="16"/>
      <c r="D4" s="125" t="s">
        <v>92</v>
      </c>
      <c r="M4" s="16"/>
      <c r="N4" s="20" t="s">
        <v>11</v>
      </c>
      <c r="AT4" s="13" t="s">
        <v>4</v>
      </c>
    </row>
    <row r="5" ht="6.96" customHeight="1">
      <c r="B5" s="16"/>
      <c r="M5" s="16"/>
    </row>
    <row r="6" ht="12" customHeight="1">
      <c r="B6" s="16"/>
      <c r="D6" s="126" t="s">
        <v>17</v>
      </c>
      <c r="M6" s="16"/>
    </row>
    <row r="7" ht="16.5" customHeight="1">
      <c r="B7" s="16"/>
      <c r="E7" s="127" t="str">
        <f>'Rekapitulace stavby'!K6</f>
        <v>Bezpečná chůze mezi obcemi Středokluky - Běloky</v>
      </c>
      <c r="F7" s="126"/>
      <c r="G7" s="126"/>
      <c r="H7" s="126"/>
      <c r="M7" s="16"/>
    </row>
    <row r="8" s="1" customFormat="1" ht="12" customHeight="1">
      <c r="B8" s="39"/>
      <c r="D8" s="126" t="s">
        <v>93</v>
      </c>
      <c r="I8" s="128"/>
      <c r="J8" s="128"/>
      <c r="M8" s="39"/>
    </row>
    <row r="9" s="1" customFormat="1" ht="36.96" customHeight="1">
      <c r="B9" s="39"/>
      <c r="E9" s="129" t="s">
        <v>399</v>
      </c>
      <c r="F9" s="1"/>
      <c r="G9" s="1"/>
      <c r="H9" s="1"/>
      <c r="I9" s="128"/>
      <c r="J9" s="128"/>
      <c r="M9" s="39"/>
    </row>
    <row r="10" s="1" customFormat="1">
      <c r="B10" s="39"/>
      <c r="I10" s="128"/>
      <c r="J10" s="128"/>
      <c r="M10" s="39"/>
    </row>
    <row r="11" s="1" customFormat="1" ht="12" customHeight="1">
      <c r="B11" s="39"/>
      <c r="D11" s="126" t="s">
        <v>19</v>
      </c>
      <c r="F11" s="13" t="s">
        <v>1</v>
      </c>
      <c r="I11" s="130" t="s">
        <v>20</v>
      </c>
      <c r="J11" s="131" t="s">
        <v>1</v>
      </c>
      <c r="M11" s="39"/>
    </row>
    <row r="12" s="1" customFormat="1" ht="12" customHeight="1">
      <c r="B12" s="39"/>
      <c r="D12" s="126" t="s">
        <v>21</v>
      </c>
      <c r="F12" s="13" t="s">
        <v>22</v>
      </c>
      <c r="I12" s="130" t="s">
        <v>23</v>
      </c>
      <c r="J12" s="132" t="str">
        <f>'Rekapitulace stavby'!AN8</f>
        <v>7. 9. 2018</v>
      </c>
      <c r="M12" s="39"/>
    </row>
    <row r="13" s="1" customFormat="1" ht="10.8" customHeight="1">
      <c r="B13" s="39"/>
      <c r="I13" s="128"/>
      <c r="J13" s="128"/>
      <c r="M13" s="39"/>
    </row>
    <row r="14" s="1" customFormat="1" ht="12" customHeight="1">
      <c r="B14" s="39"/>
      <c r="D14" s="126" t="s">
        <v>25</v>
      </c>
      <c r="I14" s="130" t="s">
        <v>26</v>
      </c>
      <c r="J14" s="131" t="s">
        <v>1</v>
      </c>
      <c r="M14" s="39"/>
    </row>
    <row r="15" s="1" customFormat="1" ht="18" customHeight="1">
      <c r="B15" s="39"/>
      <c r="E15" s="13" t="s">
        <v>27</v>
      </c>
      <c r="I15" s="130" t="s">
        <v>28</v>
      </c>
      <c r="J15" s="131" t="s">
        <v>1</v>
      </c>
      <c r="M15" s="39"/>
    </row>
    <row r="16" s="1" customFormat="1" ht="6.96" customHeight="1">
      <c r="B16" s="39"/>
      <c r="I16" s="128"/>
      <c r="J16" s="128"/>
      <c r="M16" s="39"/>
    </row>
    <row r="17" s="1" customFormat="1" ht="12" customHeight="1">
      <c r="B17" s="39"/>
      <c r="D17" s="126" t="s">
        <v>29</v>
      </c>
      <c r="I17" s="130" t="s">
        <v>26</v>
      </c>
      <c r="J17" s="29" t="str">
        <f>'Rekapitulace stavby'!AN13</f>
        <v>Vyplň údaj</v>
      </c>
      <c r="M17" s="39"/>
    </row>
    <row r="18" s="1" customFormat="1" ht="18" customHeight="1">
      <c r="B18" s="39"/>
      <c r="E18" s="29" t="str">
        <f>'Rekapitulace stavby'!E14</f>
        <v>Vyplň údaj</v>
      </c>
      <c r="F18" s="13"/>
      <c r="G18" s="13"/>
      <c r="H18" s="13"/>
      <c r="I18" s="130" t="s">
        <v>28</v>
      </c>
      <c r="J18" s="29" t="str">
        <f>'Rekapitulace stavby'!AN14</f>
        <v>Vyplň údaj</v>
      </c>
      <c r="M18" s="39"/>
    </row>
    <row r="19" s="1" customFormat="1" ht="6.96" customHeight="1">
      <c r="B19" s="39"/>
      <c r="I19" s="128"/>
      <c r="J19" s="128"/>
      <c r="M19" s="39"/>
    </row>
    <row r="20" s="1" customFormat="1" ht="12" customHeight="1">
      <c r="B20" s="39"/>
      <c r="D20" s="126" t="s">
        <v>31</v>
      </c>
      <c r="I20" s="130" t="s">
        <v>26</v>
      </c>
      <c r="J20" s="131" t="s">
        <v>1</v>
      </c>
      <c r="M20" s="39"/>
    </row>
    <row r="21" s="1" customFormat="1" ht="18" customHeight="1">
      <c r="B21" s="39"/>
      <c r="E21" s="13" t="s">
        <v>32</v>
      </c>
      <c r="I21" s="130" t="s">
        <v>28</v>
      </c>
      <c r="J21" s="131" t="s">
        <v>1</v>
      </c>
      <c r="M21" s="39"/>
    </row>
    <row r="22" s="1" customFormat="1" ht="6.96" customHeight="1">
      <c r="B22" s="39"/>
      <c r="I22" s="128"/>
      <c r="J22" s="128"/>
      <c r="M22" s="39"/>
    </row>
    <row r="23" s="1" customFormat="1" ht="12" customHeight="1">
      <c r="B23" s="39"/>
      <c r="D23" s="126" t="s">
        <v>33</v>
      </c>
      <c r="I23" s="130" t="s">
        <v>26</v>
      </c>
      <c r="J23" s="131" t="str">
        <f>IF('Rekapitulace stavby'!AN19="","",'Rekapitulace stavby'!AN19)</f>
        <v/>
      </c>
      <c r="M23" s="39"/>
    </row>
    <row r="24" s="1" customFormat="1" ht="18" customHeight="1">
      <c r="B24" s="39"/>
      <c r="E24" s="13" t="str">
        <f>IF('Rekapitulace stavby'!E20="","",'Rekapitulace stavby'!E20)</f>
        <v xml:space="preserve"> </v>
      </c>
      <c r="I24" s="130" t="s">
        <v>28</v>
      </c>
      <c r="J24" s="131" t="str">
        <f>IF('Rekapitulace stavby'!AN20="","",'Rekapitulace stavby'!AN20)</f>
        <v/>
      </c>
      <c r="M24" s="39"/>
    </row>
    <row r="25" s="1" customFormat="1" ht="6.96" customHeight="1">
      <c r="B25" s="39"/>
      <c r="I25" s="128"/>
      <c r="J25" s="128"/>
      <c r="M25" s="39"/>
    </row>
    <row r="26" s="1" customFormat="1" ht="12" customHeight="1">
      <c r="B26" s="39"/>
      <c r="D26" s="126" t="s">
        <v>35</v>
      </c>
      <c r="I26" s="128"/>
      <c r="J26" s="128"/>
      <c r="M26" s="39"/>
    </row>
    <row r="27" s="6" customFormat="1" ht="16.5" customHeight="1">
      <c r="B27" s="133"/>
      <c r="E27" s="134" t="s">
        <v>1</v>
      </c>
      <c r="F27" s="134"/>
      <c r="G27" s="134"/>
      <c r="H27" s="134"/>
      <c r="I27" s="135"/>
      <c r="J27" s="135"/>
      <c r="M27" s="133"/>
    </row>
    <row r="28" s="1" customFormat="1" ht="6.96" customHeight="1">
      <c r="B28" s="39"/>
      <c r="I28" s="128"/>
      <c r="J28" s="128"/>
      <c r="M28" s="39"/>
    </row>
    <row r="29" s="1" customFormat="1" ht="6.96" customHeight="1">
      <c r="B29" s="39"/>
      <c r="D29" s="67"/>
      <c r="E29" s="67"/>
      <c r="F29" s="67"/>
      <c r="G29" s="67"/>
      <c r="H29" s="67"/>
      <c r="I29" s="136"/>
      <c r="J29" s="136"/>
      <c r="K29" s="67"/>
      <c r="L29" s="67"/>
      <c r="M29" s="39"/>
    </row>
    <row r="30" s="1" customFormat="1">
      <c r="B30" s="39"/>
      <c r="E30" s="126" t="s">
        <v>95</v>
      </c>
      <c r="I30" s="128"/>
      <c r="J30" s="128"/>
      <c r="K30" s="137">
        <f>I61</f>
        <v>0</v>
      </c>
      <c r="M30" s="39"/>
    </row>
    <row r="31" s="1" customFormat="1">
      <c r="B31" s="39"/>
      <c r="E31" s="126" t="s">
        <v>96</v>
      </c>
      <c r="I31" s="128"/>
      <c r="J31" s="128"/>
      <c r="K31" s="137">
        <f>J61</f>
        <v>0</v>
      </c>
      <c r="M31" s="39"/>
    </row>
    <row r="32" s="1" customFormat="1" ht="25.44" customHeight="1">
      <c r="B32" s="39"/>
      <c r="D32" s="138" t="s">
        <v>36</v>
      </c>
      <c r="I32" s="128"/>
      <c r="J32" s="128"/>
      <c r="K32" s="139">
        <f>ROUND(K86, 2)</f>
        <v>0</v>
      </c>
      <c r="M32" s="39"/>
    </row>
    <row r="33" s="1" customFormat="1" ht="6.96" customHeight="1">
      <c r="B33" s="39"/>
      <c r="D33" s="67"/>
      <c r="E33" s="67"/>
      <c r="F33" s="67"/>
      <c r="G33" s="67"/>
      <c r="H33" s="67"/>
      <c r="I33" s="136"/>
      <c r="J33" s="136"/>
      <c r="K33" s="67"/>
      <c r="L33" s="67"/>
      <c r="M33" s="39"/>
    </row>
    <row r="34" s="1" customFormat="1" ht="14.4" customHeight="1">
      <c r="B34" s="39"/>
      <c r="F34" s="140" t="s">
        <v>38</v>
      </c>
      <c r="I34" s="141" t="s">
        <v>37</v>
      </c>
      <c r="J34" s="128"/>
      <c r="K34" s="140" t="s">
        <v>39</v>
      </c>
      <c r="M34" s="39"/>
    </row>
    <row r="35" s="1" customFormat="1" ht="14.4" customHeight="1">
      <c r="B35" s="39"/>
      <c r="D35" s="126" t="s">
        <v>40</v>
      </c>
      <c r="E35" s="126" t="s">
        <v>41</v>
      </c>
      <c r="F35" s="137">
        <f>ROUND((SUM(BE86:BE105)),  2)</f>
        <v>0</v>
      </c>
      <c r="I35" s="142">
        <v>0.20999999999999999</v>
      </c>
      <c r="J35" s="128"/>
      <c r="K35" s="137">
        <f>ROUND(((SUM(BE86:BE105))*I35),  2)</f>
        <v>0</v>
      </c>
      <c r="M35" s="39"/>
    </row>
    <row r="36" s="1" customFormat="1" ht="14.4" customHeight="1">
      <c r="B36" s="39"/>
      <c r="E36" s="126" t="s">
        <v>42</v>
      </c>
      <c r="F36" s="137">
        <f>ROUND((SUM(BF86:BF105)),  2)</f>
        <v>0</v>
      </c>
      <c r="I36" s="142">
        <v>0.14999999999999999</v>
      </c>
      <c r="J36" s="128"/>
      <c r="K36" s="137">
        <f>ROUND(((SUM(BF86:BF105))*I36),  2)</f>
        <v>0</v>
      </c>
      <c r="M36" s="39"/>
    </row>
    <row r="37" hidden="1" s="1" customFormat="1" ht="14.4" customHeight="1">
      <c r="B37" s="39"/>
      <c r="E37" s="126" t="s">
        <v>43</v>
      </c>
      <c r="F37" s="137">
        <f>ROUND((SUM(BG86:BG105)),  2)</f>
        <v>0</v>
      </c>
      <c r="I37" s="142">
        <v>0.20999999999999999</v>
      </c>
      <c r="J37" s="128"/>
      <c r="K37" s="137">
        <f>0</f>
        <v>0</v>
      </c>
      <c r="M37" s="39"/>
    </row>
    <row r="38" hidden="1" s="1" customFormat="1" ht="14.4" customHeight="1">
      <c r="B38" s="39"/>
      <c r="E38" s="126" t="s">
        <v>44</v>
      </c>
      <c r="F38" s="137">
        <f>ROUND((SUM(BH86:BH105)),  2)</f>
        <v>0</v>
      </c>
      <c r="I38" s="142">
        <v>0.14999999999999999</v>
      </c>
      <c r="J38" s="128"/>
      <c r="K38" s="137">
        <f>0</f>
        <v>0</v>
      </c>
      <c r="M38" s="39"/>
    </row>
    <row r="39" hidden="1" s="1" customFormat="1" ht="14.4" customHeight="1">
      <c r="B39" s="39"/>
      <c r="E39" s="126" t="s">
        <v>45</v>
      </c>
      <c r="F39" s="137">
        <f>ROUND((SUM(BI86:BI105)),  2)</f>
        <v>0</v>
      </c>
      <c r="I39" s="142">
        <v>0</v>
      </c>
      <c r="J39" s="128"/>
      <c r="K39" s="137">
        <f>0</f>
        <v>0</v>
      </c>
      <c r="M39" s="39"/>
    </row>
    <row r="40" s="1" customFormat="1" ht="6.96" customHeight="1">
      <c r="B40" s="39"/>
      <c r="I40" s="128"/>
      <c r="J40" s="128"/>
      <c r="M40" s="39"/>
    </row>
    <row r="41" s="1" customFormat="1" ht="25.44" customHeight="1">
      <c r="B41" s="39"/>
      <c r="C41" s="143"/>
      <c r="D41" s="144" t="s">
        <v>46</v>
      </c>
      <c r="E41" s="145"/>
      <c r="F41" s="145"/>
      <c r="G41" s="146" t="s">
        <v>47</v>
      </c>
      <c r="H41" s="147" t="s">
        <v>48</v>
      </c>
      <c r="I41" s="148"/>
      <c r="J41" s="148"/>
      <c r="K41" s="149">
        <f>SUM(K32:K39)</f>
        <v>0</v>
      </c>
      <c r="L41" s="150"/>
      <c r="M41" s="39"/>
    </row>
    <row r="42" s="1" customFormat="1" ht="14.4" customHeight="1">
      <c r="B42" s="151"/>
      <c r="C42" s="152"/>
      <c r="D42" s="152"/>
      <c r="E42" s="152"/>
      <c r="F42" s="152"/>
      <c r="G42" s="152"/>
      <c r="H42" s="152"/>
      <c r="I42" s="153"/>
      <c r="J42" s="153"/>
      <c r="K42" s="152"/>
      <c r="L42" s="152"/>
      <c r="M42" s="39"/>
    </row>
    <row r="46" s="1" customFormat="1" ht="6.96" customHeight="1">
      <c r="B46" s="154"/>
      <c r="C46" s="155"/>
      <c r="D46" s="155"/>
      <c r="E46" s="155"/>
      <c r="F46" s="155"/>
      <c r="G46" s="155"/>
      <c r="H46" s="155"/>
      <c r="I46" s="156"/>
      <c r="J46" s="156"/>
      <c r="K46" s="155"/>
      <c r="L46" s="155"/>
      <c r="M46" s="39"/>
    </row>
    <row r="47" s="1" customFormat="1" ht="24.96" customHeight="1">
      <c r="B47" s="34"/>
      <c r="C47" s="19" t="s">
        <v>97</v>
      </c>
      <c r="D47" s="35"/>
      <c r="E47" s="35"/>
      <c r="F47" s="35"/>
      <c r="G47" s="35"/>
      <c r="H47" s="35"/>
      <c r="I47" s="128"/>
      <c r="J47" s="128"/>
      <c r="K47" s="35"/>
      <c r="L47" s="35"/>
      <c r="M47" s="39"/>
    </row>
    <row r="48" s="1" customFormat="1" ht="6.96" customHeight="1">
      <c r="B48" s="34"/>
      <c r="C48" s="35"/>
      <c r="D48" s="35"/>
      <c r="E48" s="35"/>
      <c r="F48" s="35"/>
      <c r="G48" s="35"/>
      <c r="H48" s="35"/>
      <c r="I48" s="128"/>
      <c r="J48" s="128"/>
      <c r="K48" s="35"/>
      <c r="L48" s="35"/>
      <c r="M48" s="39"/>
    </row>
    <row r="49" s="1" customFormat="1" ht="12" customHeight="1">
      <c r="B49" s="34"/>
      <c r="C49" s="28" t="s">
        <v>17</v>
      </c>
      <c r="D49" s="35"/>
      <c r="E49" s="35"/>
      <c r="F49" s="35"/>
      <c r="G49" s="35"/>
      <c r="H49" s="35"/>
      <c r="I49" s="128"/>
      <c r="J49" s="128"/>
      <c r="K49" s="35"/>
      <c r="L49" s="35"/>
      <c r="M49" s="39"/>
    </row>
    <row r="50" s="1" customFormat="1" ht="16.5" customHeight="1">
      <c r="B50" s="34"/>
      <c r="C50" s="35"/>
      <c r="D50" s="35"/>
      <c r="E50" s="157" t="str">
        <f>E7</f>
        <v>Bezpečná chůze mezi obcemi Středokluky - Běloky</v>
      </c>
      <c r="F50" s="28"/>
      <c r="G50" s="28"/>
      <c r="H50" s="28"/>
      <c r="I50" s="128"/>
      <c r="J50" s="128"/>
      <c r="K50" s="35"/>
      <c r="L50" s="35"/>
      <c r="M50" s="39"/>
    </row>
    <row r="51" s="1" customFormat="1" ht="12" customHeight="1">
      <c r="B51" s="34"/>
      <c r="C51" s="28" t="s">
        <v>93</v>
      </c>
      <c r="D51" s="35"/>
      <c r="E51" s="35"/>
      <c r="F51" s="35"/>
      <c r="G51" s="35"/>
      <c r="H51" s="35"/>
      <c r="I51" s="128"/>
      <c r="J51" s="128"/>
      <c r="K51" s="35"/>
      <c r="L51" s="35"/>
      <c r="M51" s="39"/>
    </row>
    <row r="52" s="1" customFormat="1" ht="16.5" customHeight="1">
      <c r="B52" s="34"/>
      <c r="C52" s="35"/>
      <c r="D52" s="35"/>
      <c r="E52" s="60" t="str">
        <f>E9</f>
        <v>301 - Odvodnění</v>
      </c>
      <c r="F52" s="35"/>
      <c r="G52" s="35"/>
      <c r="H52" s="35"/>
      <c r="I52" s="128"/>
      <c r="J52" s="128"/>
      <c r="K52" s="35"/>
      <c r="L52" s="35"/>
      <c r="M52" s="39"/>
    </row>
    <row r="53" s="1" customFormat="1" ht="6.96" customHeight="1">
      <c r="B53" s="34"/>
      <c r="C53" s="35"/>
      <c r="D53" s="35"/>
      <c r="E53" s="35"/>
      <c r="F53" s="35"/>
      <c r="G53" s="35"/>
      <c r="H53" s="35"/>
      <c r="I53" s="128"/>
      <c r="J53" s="128"/>
      <c r="K53" s="35"/>
      <c r="L53" s="35"/>
      <c r="M53" s="39"/>
    </row>
    <row r="54" s="1" customFormat="1" ht="12" customHeight="1">
      <c r="B54" s="34"/>
      <c r="C54" s="28" t="s">
        <v>21</v>
      </c>
      <c r="D54" s="35"/>
      <c r="E54" s="35"/>
      <c r="F54" s="23" t="str">
        <f>F12</f>
        <v>Středokluky</v>
      </c>
      <c r="G54" s="35"/>
      <c r="H54" s="35"/>
      <c r="I54" s="130" t="s">
        <v>23</v>
      </c>
      <c r="J54" s="132" t="str">
        <f>IF(J12="","",J12)</f>
        <v>7. 9. 2018</v>
      </c>
      <c r="K54" s="35"/>
      <c r="L54" s="35"/>
      <c r="M54" s="39"/>
    </row>
    <row r="55" s="1" customFormat="1" ht="6.96" customHeight="1">
      <c r="B55" s="34"/>
      <c r="C55" s="35"/>
      <c r="D55" s="35"/>
      <c r="E55" s="35"/>
      <c r="F55" s="35"/>
      <c r="G55" s="35"/>
      <c r="H55" s="35"/>
      <c r="I55" s="128"/>
      <c r="J55" s="128"/>
      <c r="K55" s="35"/>
      <c r="L55" s="35"/>
      <c r="M55" s="39"/>
    </row>
    <row r="56" s="1" customFormat="1" ht="13.65" customHeight="1">
      <c r="B56" s="34"/>
      <c r="C56" s="28" t="s">
        <v>25</v>
      </c>
      <c r="D56" s="35"/>
      <c r="E56" s="35"/>
      <c r="F56" s="23" t="str">
        <f>E15</f>
        <v>Obec Středokluky</v>
      </c>
      <c r="G56" s="35"/>
      <c r="H56" s="35"/>
      <c r="I56" s="130" t="s">
        <v>31</v>
      </c>
      <c r="J56" s="158" t="str">
        <f>E21</f>
        <v>Ing. Jiří Sobol</v>
      </c>
      <c r="K56" s="35"/>
      <c r="L56" s="35"/>
      <c r="M56" s="39"/>
    </row>
    <row r="57" s="1" customFormat="1" ht="13.65" customHeight="1">
      <c r="B57" s="34"/>
      <c r="C57" s="28" t="s">
        <v>29</v>
      </c>
      <c r="D57" s="35"/>
      <c r="E57" s="35"/>
      <c r="F57" s="23" t="str">
        <f>IF(E18="","",E18)</f>
        <v>Vyplň údaj</v>
      </c>
      <c r="G57" s="35"/>
      <c r="H57" s="35"/>
      <c r="I57" s="130" t="s">
        <v>33</v>
      </c>
      <c r="J57" s="158" t="str">
        <f>E24</f>
        <v xml:space="preserve"> </v>
      </c>
      <c r="K57" s="35"/>
      <c r="L57" s="35"/>
      <c r="M57" s="39"/>
    </row>
    <row r="58" s="1" customFormat="1" ht="10.32" customHeight="1">
      <c r="B58" s="34"/>
      <c r="C58" s="35"/>
      <c r="D58" s="35"/>
      <c r="E58" s="35"/>
      <c r="F58" s="35"/>
      <c r="G58" s="35"/>
      <c r="H58" s="35"/>
      <c r="I58" s="128"/>
      <c r="J58" s="128"/>
      <c r="K58" s="35"/>
      <c r="L58" s="35"/>
      <c r="M58" s="39"/>
    </row>
    <row r="59" s="1" customFormat="1" ht="29.28" customHeight="1">
      <c r="B59" s="34"/>
      <c r="C59" s="159" t="s">
        <v>98</v>
      </c>
      <c r="D59" s="160"/>
      <c r="E59" s="160"/>
      <c r="F59" s="160"/>
      <c r="G59" s="160"/>
      <c r="H59" s="160"/>
      <c r="I59" s="161" t="s">
        <v>99</v>
      </c>
      <c r="J59" s="161" t="s">
        <v>100</v>
      </c>
      <c r="K59" s="162" t="s">
        <v>101</v>
      </c>
      <c r="L59" s="160"/>
      <c r="M59" s="39"/>
    </row>
    <row r="60" s="1" customFormat="1" ht="10.32" customHeight="1">
      <c r="B60" s="34"/>
      <c r="C60" s="35"/>
      <c r="D60" s="35"/>
      <c r="E60" s="35"/>
      <c r="F60" s="35"/>
      <c r="G60" s="35"/>
      <c r="H60" s="35"/>
      <c r="I60" s="128"/>
      <c r="J60" s="128"/>
      <c r="K60" s="35"/>
      <c r="L60" s="35"/>
      <c r="M60" s="39"/>
    </row>
    <row r="61" s="1" customFormat="1" ht="22.8" customHeight="1">
      <c r="B61" s="34"/>
      <c r="C61" s="163" t="s">
        <v>102</v>
      </c>
      <c r="D61" s="35"/>
      <c r="E61" s="35"/>
      <c r="F61" s="35"/>
      <c r="G61" s="35"/>
      <c r="H61" s="35"/>
      <c r="I61" s="164">
        <f>Q86</f>
        <v>0</v>
      </c>
      <c r="J61" s="164">
        <f>R86</f>
        <v>0</v>
      </c>
      <c r="K61" s="94">
        <f>K86</f>
        <v>0</v>
      </c>
      <c r="L61" s="35"/>
      <c r="M61" s="39"/>
      <c r="AU61" s="13" t="s">
        <v>103</v>
      </c>
    </row>
    <row r="62" s="7" customFormat="1" ht="24.96" customHeight="1">
      <c r="B62" s="165"/>
      <c r="C62" s="166"/>
      <c r="D62" s="167" t="s">
        <v>104</v>
      </c>
      <c r="E62" s="168"/>
      <c r="F62" s="168"/>
      <c r="G62" s="168"/>
      <c r="H62" s="168"/>
      <c r="I62" s="169">
        <f>Q87</f>
        <v>0</v>
      </c>
      <c r="J62" s="169">
        <f>R87</f>
        <v>0</v>
      </c>
      <c r="K62" s="170">
        <f>K87</f>
        <v>0</v>
      </c>
      <c r="L62" s="166"/>
      <c r="M62" s="171"/>
    </row>
    <row r="63" s="8" customFormat="1" ht="19.92" customHeight="1">
      <c r="B63" s="172"/>
      <c r="C63" s="173"/>
      <c r="D63" s="174" t="s">
        <v>105</v>
      </c>
      <c r="E63" s="175"/>
      <c r="F63" s="175"/>
      <c r="G63" s="175"/>
      <c r="H63" s="175"/>
      <c r="I63" s="176">
        <f>Q88</f>
        <v>0</v>
      </c>
      <c r="J63" s="176">
        <f>R88</f>
        <v>0</v>
      </c>
      <c r="K63" s="177">
        <f>K88</f>
        <v>0</v>
      </c>
      <c r="L63" s="173"/>
      <c r="M63" s="178"/>
    </row>
    <row r="64" s="8" customFormat="1" ht="19.92" customHeight="1">
      <c r="B64" s="172"/>
      <c r="C64" s="173"/>
      <c r="D64" s="174" t="s">
        <v>400</v>
      </c>
      <c r="E64" s="175"/>
      <c r="F64" s="175"/>
      <c r="G64" s="175"/>
      <c r="H64" s="175"/>
      <c r="I64" s="176">
        <f>Q96</f>
        <v>0</v>
      </c>
      <c r="J64" s="176">
        <f>R96</f>
        <v>0</v>
      </c>
      <c r="K64" s="177">
        <f>K96</f>
        <v>0</v>
      </c>
      <c r="L64" s="173"/>
      <c r="M64" s="178"/>
    </row>
    <row r="65" s="8" customFormat="1" ht="19.92" customHeight="1">
      <c r="B65" s="172"/>
      <c r="C65" s="173"/>
      <c r="D65" s="174" t="s">
        <v>401</v>
      </c>
      <c r="E65" s="175"/>
      <c r="F65" s="175"/>
      <c r="G65" s="175"/>
      <c r="H65" s="175"/>
      <c r="I65" s="176">
        <f>Q100</f>
        <v>0</v>
      </c>
      <c r="J65" s="176">
        <f>R100</f>
        <v>0</v>
      </c>
      <c r="K65" s="177">
        <f>K100</f>
        <v>0</v>
      </c>
      <c r="L65" s="173"/>
      <c r="M65" s="178"/>
    </row>
    <row r="66" s="8" customFormat="1" ht="19.92" customHeight="1">
      <c r="B66" s="172"/>
      <c r="C66" s="173"/>
      <c r="D66" s="174" t="s">
        <v>109</v>
      </c>
      <c r="E66" s="175"/>
      <c r="F66" s="175"/>
      <c r="G66" s="175"/>
      <c r="H66" s="175"/>
      <c r="I66" s="176">
        <f>Q103</f>
        <v>0</v>
      </c>
      <c r="J66" s="176">
        <f>R103</f>
        <v>0</v>
      </c>
      <c r="K66" s="177">
        <f>K103</f>
        <v>0</v>
      </c>
      <c r="L66" s="173"/>
      <c r="M66" s="178"/>
    </row>
    <row r="67" s="1" customFormat="1" ht="21.84" customHeight="1">
      <c r="B67" s="34"/>
      <c r="C67" s="35"/>
      <c r="D67" s="35"/>
      <c r="E67" s="35"/>
      <c r="F67" s="35"/>
      <c r="G67" s="35"/>
      <c r="H67" s="35"/>
      <c r="I67" s="128"/>
      <c r="J67" s="128"/>
      <c r="K67" s="35"/>
      <c r="L67" s="35"/>
      <c r="M67" s="39"/>
    </row>
    <row r="68" s="1" customFormat="1" ht="6.96" customHeight="1">
      <c r="B68" s="53"/>
      <c r="C68" s="54"/>
      <c r="D68" s="54"/>
      <c r="E68" s="54"/>
      <c r="F68" s="54"/>
      <c r="G68" s="54"/>
      <c r="H68" s="54"/>
      <c r="I68" s="153"/>
      <c r="J68" s="153"/>
      <c r="K68" s="54"/>
      <c r="L68" s="54"/>
      <c r="M68" s="39"/>
    </row>
    <row r="72" s="1" customFormat="1" ht="6.96" customHeight="1">
      <c r="B72" s="55"/>
      <c r="C72" s="56"/>
      <c r="D72" s="56"/>
      <c r="E72" s="56"/>
      <c r="F72" s="56"/>
      <c r="G72" s="56"/>
      <c r="H72" s="56"/>
      <c r="I72" s="156"/>
      <c r="J72" s="156"/>
      <c r="K72" s="56"/>
      <c r="L72" s="56"/>
      <c r="M72" s="39"/>
    </row>
    <row r="73" s="1" customFormat="1" ht="24.96" customHeight="1">
      <c r="B73" s="34"/>
      <c r="C73" s="19" t="s">
        <v>110</v>
      </c>
      <c r="D73" s="35"/>
      <c r="E73" s="35"/>
      <c r="F73" s="35"/>
      <c r="G73" s="35"/>
      <c r="H73" s="35"/>
      <c r="I73" s="128"/>
      <c r="J73" s="128"/>
      <c r="K73" s="35"/>
      <c r="L73" s="35"/>
      <c r="M73" s="39"/>
    </row>
    <row r="74" s="1" customFormat="1" ht="6.96" customHeight="1">
      <c r="B74" s="34"/>
      <c r="C74" s="35"/>
      <c r="D74" s="35"/>
      <c r="E74" s="35"/>
      <c r="F74" s="35"/>
      <c r="G74" s="35"/>
      <c r="H74" s="35"/>
      <c r="I74" s="128"/>
      <c r="J74" s="128"/>
      <c r="K74" s="35"/>
      <c r="L74" s="35"/>
      <c r="M74" s="39"/>
    </row>
    <row r="75" s="1" customFormat="1" ht="12" customHeight="1">
      <c r="B75" s="34"/>
      <c r="C75" s="28" t="s">
        <v>17</v>
      </c>
      <c r="D75" s="35"/>
      <c r="E75" s="35"/>
      <c r="F75" s="35"/>
      <c r="G75" s="35"/>
      <c r="H75" s="35"/>
      <c r="I75" s="128"/>
      <c r="J75" s="128"/>
      <c r="K75" s="35"/>
      <c r="L75" s="35"/>
      <c r="M75" s="39"/>
    </row>
    <row r="76" s="1" customFormat="1" ht="16.5" customHeight="1">
      <c r="B76" s="34"/>
      <c r="C76" s="35"/>
      <c r="D76" s="35"/>
      <c r="E76" s="157" t="str">
        <f>E7</f>
        <v>Bezpečná chůze mezi obcemi Středokluky - Běloky</v>
      </c>
      <c r="F76" s="28"/>
      <c r="G76" s="28"/>
      <c r="H76" s="28"/>
      <c r="I76" s="128"/>
      <c r="J76" s="128"/>
      <c r="K76" s="35"/>
      <c r="L76" s="35"/>
      <c r="M76" s="39"/>
    </row>
    <row r="77" s="1" customFormat="1" ht="12" customHeight="1">
      <c r="B77" s="34"/>
      <c r="C77" s="28" t="s">
        <v>93</v>
      </c>
      <c r="D77" s="35"/>
      <c r="E77" s="35"/>
      <c r="F77" s="35"/>
      <c r="G77" s="35"/>
      <c r="H77" s="35"/>
      <c r="I77" s="128"/>
      <c r="J77" s="128"/>
      <c r="K77" s="35"/>
      <c r="L77" s="35"/>
      <c r="M77" s="39"/>
    </row>
    <row r="78" s="1" customFormat="1" ht="16.5" customHeight="1">
      <c r="B78" s="34"/>
      <c r="C78" s="35"/>
      <c r="D78" s="35"/>
      <c r="E78" s="60" t="str">
        <f>E9</f>
        <v>301 - Odvodnění</v>
      </c>
      <c r="F78" s="35"/>
      <c r="G78" s="35"/>
      <c r="H78" s="35"/>
      <c r="I78" s="128"/>
      <c r="J78" s="128"/>
      <c r="K78" s="35"/>
      <c r="L78" s="35"/>
      <c r="M78" s="39"/>
    </row>
    <row r="79" s="1" customFormat="1" ht="6.96" customHeight="1">
      <c r="B79" s="34"/>
      <c r="C79" s="35"/>
      <c r="D79" s="35"/>
      <c r="E79" s="35"/>
      <c r="F79" s="35"/>
      <c r="G79" s="35"/>
      <c r="H79" s="35"/>
      <c r="I79" s="128"/>
      <c r="J79" s="128"/>
      <c r="K79" s="35"/>
      <c r="L79" s="35"/>
      <c r="M79" s="39"/>
    </row>
    <row r="80" s="1" customFormat="1" ht="12" customHeight="1">
      <c r="B80" s="34"/>
      <c r="C80" s="28" t="s">
        <v>21</v>
      </c>
      <c r="D80" s="35"/>
      <c r="E80" s="35"/>
      <c r="F80" s="23" t="str">
        <f>F12</f>
        <v>Středokluky</v>
      </c>
      <c r="G80" s="35"/>
      <c r="H80" s="35"/>
      <c r="I80" s="130" t="s">
        <v>23</v>
      </c>
      <c r="J80" s="132" t="str">
        <f>IF(J12="","",J12)</f>
        <v>7. 9. 2018</v>
      </c>
      <c r="K80" s="35"/>
      <c r="L80" s="35"/>
      <c r="M80" s="39"/>
    </row>
    <row r="81" s="1" customFormat="1" ht="6.96" customHeight="1">
      <c r="B81" s="34"/>
      <c r="C81" s="35"/>
      <c r="D81" s="35"/>
      <c r="E81" s="35"/>
      <c r="F81" s="35"/>
      <c r="G81" s="35"/>
      <c r="H81" s="35"/>
      <c r="I81" s="128"/>
      <c r="J81" s="128"/>
      <c r="K81" s="35"/>
      <c r="L81" s="35"/>
      <c r="M81" s="39"/>
    </row>
    <row r="82" s="1" customFormat="1" ht="13.65" customHeight="1">
      <c r="B82" s="34"/>
      <c r="C82" s="28" t="s">
        <v>25</v>
      </c>
      <c r="D82" s="35"/>
      <c r="E82" s="35"/>
      <c r="F82" s="23" t="str">
        <f>E15</f>
        <v>Obec Středokluky</v>
      </c>
      <c r="G82" s="35"/>
      <c r="H82" s="35"/>
      <c r="I82" s="130" t="s">
        <v>31</v>
      </c>
      <c r="J82" s="158" t="str">
        <f>E21</f>
        <v>Ing. Jiří Sobol</v>
      </c>
      <c r="K82" s="35"/>
      <c r="L82" s="35"/>
      <c r="M82" s="39"/>
    </row>
    <row r="83" s="1" customFormat="1" ht="13.65" customHeight="1">
      <c r="B83" s="34"/>
      <c r="C83" s="28" t="s">
        <v>29</v>
      </c>
      <c r="D83" s="35"/>
      <c r="E83" s="35"/>
      <c r="F83" s="23" t="str">
        <f>IF(E18="","",E18)</f>
        <v>Vyplň údaj</v>
      </c>
      <c r="G83" s="35"/>
      <c r="H83" s="35"/>
      <c r="I83" s="130" t="s">
        <v>33</v>
      </c>
      <c r="J83" s="158" t="str">
        <f>E24</f>
        <v xml:space="preserve"> </v>
      </c>
      <c r="K83" s="35"/>
      <c r="L83" s="35"/>
      <c r="M83" s="39"/>
    </row>
    <row r="84" s="1" customFormat="1" ht="10.32" customHeight="1">
      <c r="B84" s="34"/>
      <c r="C84" s="35"/>
      <c r="D84" s="35"/>
      <c r="E84" s="35"/>
      <c r="F84" s="35"/>
      <c r="G84" s="35"/>
      <c r="H84" s="35"/>
      <c r="I84" s="128"/>
      <c r="J84" s="128"/>
      <c r="K84" s="35"/>
      <c r="L84" s="35"/>
      <c r="M84" s="39"/>
    </row>
    <row r="85" s="9" customFormat="1" ht="29.28" customHeight="1">
      <c r="B85" s="179"/>
      <c r="C85" s="180" t="s">
        <v>111</v>
      </c>
      <c r="D85" s="181" t="s">
        <v>55</v>
      </c>
      <c r="E85" s="181" t="s">
        <v>51</v>
      </c>
      <c r="F85" s="181" t="s">
        <v>52</v>
      </c>
      <c r="G85" s="181" t="s">
        <v>112</v>
      </c>
      <c r="H85" s="181" t="s">
        <v>113</v>
      </c>
      <c r="I85" s="182" t="s">
        <v>114</v>
      </c>
      <c r="J85" s="182" t="s">
        <v>115</v>
      </c>
      <c r="K85" s="181" t="s">
        <v>101</v>
      </c>
      <c r="L85" s="183" t="s">
        <v>116</v>
      </c>
      <c r="M85" s="184"/>
      <c r="N85" s="84" t="s">
        <v>1</v>
      </c>
      <c r="O85" s="85" t="s">
        <v>40</v>
      </c>
      <c r="P85" s="85" t="s">
        <v>117</v>
      </c>
      <c r="Q85" s="85" t="s">
        <v>118</v>
      </c>
      <c r="R85" s="85" t="s">
        <v>119</v>
      </c>
      <c r="S85" s="85" t="s">
        <v>120</v>
      </c>
      <c r="T85" s="85" t="s">
        <v>121</v>
      </c>
      <c r="U85" s="85" t="s">
        <v>122</v>
      </c>
      <c r="V85" s="85" t="s">
        <v>123</v>
      </c>
      <c r="W85" s="85" t="s">
        <v>124</v>
      </c>
      <c r="X85" s="85" t="s">
        <v>125</v>
      </c>
      <c r="Y85" s="86" t="s">
        <v>126</v>
      </c>
    </row>
    <row r="86" s="1" customFormat="1" ht="22.8" customHeight="1">
      <c r="B86" s="34"/>
      <c r="C86" s="91" t="s">
        <v>127</v>
      </c>
      <c r="D86" s="35"/>
      <c r="E86" s="35"/>
      <c r="F86" s="35"/>
      <c r="G86" s="35"/>
      <c r="H86" s="35"/>
      <c r="I86" s="128"/>
      <c r="J86" s="128"/>
      <c r="K86" s="185">
        <f>BK86</f>
        <v>0</v>
      </c>
      <c r="L86" s="35"/>
      <c r="M86" s="39"/>
      <c r="N86" s="87"/>
      <c r="O86" s="88"/>
      <c r="P86" s="88"/>
      <c r="Q86" s="186">
        <f>Q87</f>
        <v>0</v>
      </c>
      <c r="R86" s="186">
        <f>R87</f>
        <v>0</v>
      </c>
      <c r="S86" s="88"/>
      <c r="T86" s="187">
        <f>T87</f>
        <v>0</v>
      </c>
      <c r="U86" s="88"/>
      <c r="V86" s="187">
        <f>V87</f>
        <v>0</v>
      </c>
      <c r="W86" s="88"/>
      <c r="X86" s="187">
        <f>X87</f>
        <v>0</v>
      </c>
      <c r="Y86" s="89"/>
      <c r="AT86" s="13" t="s">
        <v>71</v>
      </c>
      <c r="AU86" s="13" t="s">
        <v>103</v>
      </c>
      <c r="BK86" s="188">
        <f>BK87</f>
        <v>0</v>
      </c>
    </row>
    <row r="87" s="10" customFormat="1" ht="25.92" customHeight="1">
      <c r="B87" s="189"/>
      <c r="C87" s="190"/>
      <c r="D87" s="191" t="s">
        <v>71</v>
      </c>
      <c r="E87" s="192" t="s">
        <v>128</v>
      </c>
      <c r="F87" s="192" t="s">
        <v>129</v>
      </c>
      <c r="G87" s="190"/>
      <c r="H87" s="190"/>
      <c r="I87" s="193"/>
      <c r="J87" s="193"/>
      <c r="K87" s="194">
        <f>BK87</f>
        <v>0</v>
      </c>
      <c r="L87" s="190"/>
      <c r="M87" s="195"/>
      <c r="N87" s="196"/>
      <c r="O87" s="197"/>
      <c r="P87" s="197"/>
      <c r="Q87" s="198">
        <f>Q88+Q96+Q100+Q103</f>
        <v>0</v>
      </c>
      <c r="R87" s="198">
        <f>R88+R96+R100+R103</f>
        <v>0</v>
      </c>
      <c r="S87" s="197"/>
      <c r="T87" s="199">
        <f>T88+T96+T100+T103</f>
        <v>0</v>
      </c>
      <c r="U87" s="197"/>
      <c r="V87" s="199">
        <f>V88+V96+V100+V103</f>
        <v>0</v>
      </c>
      <c r="W87" s="197"/>
      <c r="X87" s="199">
        <f>X88+X96+X100+X103</f>
        <v>0</v>
      </c>
      <c r="Y87" s="200"/>
      <c r="AR87" s="201" t="s">
        <v>80</v>
      </c>
      <c r="AT87" s="202" t="s">
        <v>71</v>
      </c>
      <c r="AU87" s="202" t="s">
        <v>72</v>
      </c>
      <c r="AY87" s="201" t="s">
        <v>130</v>
      </c>
      <c r="BK87" s="203">
        <f>BK88+BK96+BK100+BK103</f>
        <v>0</v>
      </c>
    </row>
    <row r="88" s="10" customFormat="1" ht="22.8" customHeight="1">
      <c r="B88" s="189"/>
      <c r="C88" s="190"/>
      <c r="D88" s="191" t="s">
        <v>71</v>
      </c>
      <c r="E88" s="204" t="s">
        <v>80</v>
      </c>
      <c r="F88" s="204" t="s">
        <v>131</v>
      </c>
      <c r="G88" s="190"/>
      <c r="H88" s="190"/>
      <c r="I88" s="193"/>
      <c r="J88" s="193"/>
      <c r="K88" s="205">
        <f>BK88</f>
        <v>0</v>
      </c>
      <c r="L88" s="190"/>
      <c r="M88" s="195"/>
      <c r="N88" s="196"/>
      <c r="O88" s="197"/>
      <c r="P88" s="197"/>
      <c r="Q88" s="198">
        <f>SUM(Q89:Q95)</f>
        <v>0</v>
      </c>
      <c r="R88" s="198">
        <f>SUM(R89:R95)</f>
        <v>0</v>
      </c>
      <c r="S88" s="197"/>
      <c r="T88" s="199">
        <f>SUM(T89:T95)</f>
        <v>0</v>
      </c>
      <c r="U88" s="197"/>
      <c r="V88" s="199">
        <f>SUM(V89:V95)</f>
        <v>0</v>
      </c>
      <c r="W88" s="197"/>
      <c r="X88" s="199">
        <f>SUM(X89:X95)</f>
        <v>0</v>
      </c>
      <c r="Y88" s="200"/>
      <c r="AR88" s="201" t="s">
        <v>80</v>
      </c>
      <c r="AT88" s="202" t="s">
        <v>71</v>
      </c>
      <c r="AU88" s="202" t="s">
        <v>80</v>
      </c>
      <c r="AY88" s="201" t="s">
        <v>130</v>
      </c>
      <c r="BK88" s="203">
        <f>SUM(BK89:BK95)</f>
        <v>0</v>
      </c>
    </row>
    <row r="89" s="1" customFormat="1" ht="270" customHeight="1">
      <c r="B89" s="34"/>
      <c r="C89" s="206" t="s">
        <v>80</v>
      </c>
      <c r="D89" s="206" t="s">
        <v>132</v>
      </c>
      <c r="E89" s="207" t="s">
        <v>141</v>
      </c>
      <c r="F89" s="208" t="s">
        <v>142</v>
      </c>
      <c r="G89" s="209" t="s">
        <v>135</v>
      </c>
      <c r="H89" s="210">
        <v>165.5</v>
      </c>
      <c r="I89" s="211"/>
      <c r="J89" s="211"/>
      <c r="K89" s="212">
        <f>ROUND(P89*H89,2)</f>
        <v>0</v>
      </c>
      <c r="L89" s="208" t="s">
        <v>136</v>
      </c>
      <c r="M89" s="39"/>
      <c r="N89" s="213" t="s">
        <v>1</v>
      </c>
      <c r="O89" s="214" t="s">
        <v>41</v>
      </c>
      <c r="P89" s="215">
        <f>I89+J89</f>
        <v>0</v>
      </c>
      <c r="Q89" s="215">
        <f>ROUND(I89*H89,2)</f>
        <v>0</v>
      </c>
      <c r="R89" s="215">
        <f>ROUND(J89*H89,2)</f>
        <v>0</v>
      </c>
      <c r="S89" s="75"/>
      <c r="T89" s="216">
        <f>S89*H89</f>
        <v>0</v>
      </c>
      <c r="U89" s="216">
        <v>0</v>
      </c>
      <c r="V89" s="216">
        <f>U89*H89</f>
        <v>0</v>
      </c>
      <c r="W89" s="216">
        <v>0</v>
      </c>
      <c r="X89" s="216">
        <f>W89*H89</f>
        <v>0</v>
      </c>
      <c r="Y89" s="217" t="s">
        <v>1</v>
      </c>
      <c r="AR89" s="13" t="s">
        <v>137</v>
      </c>
      <c r="AT89" s="13" t="s">
        <v>132</v>
      </c>
      <c r="AU89" s="13" t="s">
        <v>82</v>
      </c>
      <c r="AY89" s="13" t="s">
        <v>130</v>
      </c>
      <c r="BE89" s="218">
        <f>IF(O89="základní",K89,0)</f>
        <v>0</v>
      </c>
      <c r="BF89" s="218">
        <f>IF(O89="snížená",K89,0)</f>
        <v>0</v>
      </c>
      <c r="BG89" s="218">
        <f>IF(O89="zákl. přenesená",K89,0)</f>
        <v>0</v>
      </c>
      <c r="BH89" s="218">
        <f>IF(O89="sníž. přenesená",K89,0)</f>
        <v>0</v>
      </c>
      <c r="BI89" s="218">
        <f>IF(O89="nulová",K89,0)</f>
        <v>0</v>
      </c>
      <c r="BJ89" s="13" t="s">
        <v>80</v>
      </c>
      <c r="BK89" s="218">
        <f>ROUND(P89*H89,2)</f>
        <v>0</v>
      </c>
      <c r="BL89" s="13" t="s">
        <v>137</v>
      </c>
      <c r="BM89" s="13" t="s">
        <v>402</v>
      </c>
    </row>
    <row r="90" s="11" customFormat="1">
      <c r="B90" s="219"/>
      <c r="C90" s="220"/>
      <c r="D90" s="221" t="s">
        <v>139</v>
      </c>
      <c r="E90" s="222" t="s">
        <v>1</v>
      </c>
      <c r="F90" s="223" t="s">
        <v>403</v>
      </c>
      <c r="G90" s="220"/>
      <c r="H90" s="224">
        <v>3</v>
      </c>
      <c r="I90" s="225"/>
      <c r="J90" s="225"/>
      <c r="K90" s="220"/>
      <c r="L90" s="220"/>
      <c r="M90" s="226"/>
      <c r="N90" s="227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9"/>
      <c r="AT90" s="230" t="s">
        <v>139</v>
      </c>
      <c r="AU90" s="230" t="s">
        <v>82</v>
      </c>
      <c r="AV90" s="11" t="s">
        <v>82</v>
      </c>
      <c r="AW90" s="11" t="s">
        <v>5</v>
      </c>
      <c r="AX90" s="11" t="s">
        <v>72</v>
      </c>
      <c r="AY90" s="230" t="s">
        <v>130</v>
      </c>
    </row>
    <row r="91" s="11" customFormat="1">
      <c r="B91" s="219"/>
      <c r="C91" s="220"/>
      <c r="D91" s="221" t="s">
        <v>139</v>
      </c>
      <c r="E91" s="222" t="s">
        <v>1</v>
      </c>
      <c r="F91" s="223" t="s">
        <v>404</v>
      </c>
      <c r="G91" s="220"/>
      <c r="H91" s="224">
        <v>162.5</v>
      </c>
      <c r="I91" s="225"/>
      <c r="J91" s="225"/>
      <c r="K91" s="220"/>
      <c r="L91" s="220"/>
      <c r="M91" s="226"/>
      <c r="N91" s="227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9"/>
      <c r="AT91" s="230" t="s">
        <v>139</v>
      </c>
      <c r="AU91" s="230" t="s">
        <v>82</v>
      </c>
      <c r="AV91" s="11" t="s">
        <v>82</v>
      </c>
      <c r="AW91" s="11" t="s">
        <v>5</v>
      </c>
      <c r="AX91" s="11" t="s">
        <v>72</v>
      </c>
      <c r="AY91" s="230" t="s">
        <v>130</v>
      </c>
    </row>
    <row r="92" s="1" customFormat="1" ht="180" customHeight="1">
      <c r="B92" s="34"/>
      <c r="C92" s="206" t="s">
        <v>82</v>
      </c>
      <c r="D92" s="206" t="s">
        <v>132</v>
      </c>
      <c r="E92" s="207" t="s">
        <v>149</v>
      </c>
      <c r="F92" s="208" t="s">
        <v>150</v>
      </c>
      <c r="G92" s="209" t="s">
        <v>135</v>
      </c>
      <c r="H92" s="210">
        <v>125</v>
      </c>
      <c r="I92" s="211"/>
      <c r="J92" s="211"/>
      <c r="K92" s="212">
        <f>ROUND(P92*H92,2)</f>
        <v>0</v>
      </c>
      <c r="L92" s="208" t="s">
        <v>136</v>
      </c>
      <c r="M92" s="39"/>
      <c r="N92" s="213" t="s">
        <v>1</v>
      </c>
      <c r="O92" s="214" t="s">
        <v>41</v>
      </c>
      <c r="P92" s="215">
        <f>I92+J92</f>
        <v>0</v>
      </c>
      <c r="Q92" s="215">
        <f>ROUND(I92*H92,2)</f>
        <v>0</v>
      </c>
      <c r="R92" s="215">
        <f>ROUND(J92*H92,2)</f>
        <v>0</v>
      </c>
      <c r="S92" s="75"/>
      <c r="T92" s="216">
        <f>S92*H92</f>
        <v>0</v>
      </c>
      <c r="U92" s="216">
        <v>0</v>
      </c>
      <c r="V92" s="216">
        <f>U92*H92</f>
        <v>0</v>
      </c>
      <c r="W92" s="216">
        <v>0</v>
      </c>
      <c r="X92" s="216">
        <f>W92*H92</f>
        <v>0</v>
      </c>
      <c r="Y92" s="217" t="s">
        <v>1</v>
      </c>
      <c r="AR92" s="13" t="s">
        <v>137</v>
      </c>
      <c r="AT92" s="13" t="s">
        <v>132</v>
      </c>
      <c r="AU92" s="13" t="s">
        <v>82</v>
      </c>
      <c r="AY92" s="13" t="s">
        <v>130</v>
      </c>
      <c r="BE92" s="218">
        <f>IF(O92="základní",K92,0)</f>
        <v>0</v>
      </c>
      <c r="BF92" s="218">
        <f>IF(O92="snížená",K92,0)</f>
        <v>0</v>
      </c>
      <c r="BG92" s="218">
        <f>IF(O92="zákl. přenesená",K92,0)</f>
        <v>0</v>
      </c>
      <c r="BH92" s="218">
        <f>IF(O92="sníž. přenesená",K92,0)</f>
        <v>0</v>
      </c>
      <c r="BI92" s="218">
        <f>IF(O92="nulová",K92,0)</f>
        <v>0</v>
      </c>
      <c r="BJ92" s="13" t="s">
        <v>80</v>
      </c>
      <c r="BK92" s="218">
        <f>ROUND(P92*H92,2)</f>
        <v>0</v>
      </c>
      <c r="BL92" s="13" t="s">
        <v>137</v>
      </c>
      <c r="BM92" s="13" t="s">
        <v>405</v>
      </c>
    </row>
    <row r="93" s="11" customFormat="1">
      <c r="B93" s="219"/>
      <c r="C93" s="220"/>
      <c r="D93" s="221" t="s">
        <v>139</v>
      </c>
      <c r="E93" s="222" t="s">
        <v>1</v>
      </c>
      <c r="F93" s="223" t="s">
        <v>406</v>
      </c>
      <c r="G93" s="220"/>
      <c r="H93" s="224">
        <v>125</v>
      </c>
      <c r="I93" s="225"/>
      <c r="J93" s="225"/>
      <c r="K93" s="220"/>
      <c r="L93" s="220"/>
      <c r="M93" s="226"/>
      <c r="N93" s="227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9"/>
      <c r="AT93" s="230" t="s">
        <v>139</v>
      </c>
      <c r="AU93" s="230" t="s">
        <v>82</v>
      </c>
      <c r="AV93" s="11" t="s">
        <v>82</v>
      </c>
      <c r="AW93" s="11" t="s">
        <v>5</v>
      </c>
      <c r="AX93" s="11" t="s">
        <v>80</v>
      </c>
      <c r="AY93" s="230" t="s">
        <v>130</v>
      </c>
    </row>
    <row r="94" s="1" customFormat="1" ht="225" customHeight="1">
      <c r="B94" s="34"/>
      <c r="C94" s="206" t="s">
        <v>148</v>
      </c>
      <c r="D94" s="206" t="s">
        <v>132</v>
      </c>
      <c r="E94" s="207" t="s">
        <v>407</v>
      </c>
      <c r="F94" s="208" t="s">
        <v>408</v>
      </c>
      <c r="G94" s="209" t="s">
        <v>135</v>
      </c>
      <c r="H94" s="210">
        <v>15.550000000000001</v>
      </c>
      <c r="I94" s="211"/>
      <c r="J94" s="211"/>
      <c r="K94" s="212">
        <f>ROUND(P94*H94,2)</f>
        <v>0</v>
      </c>
      <c r="L94" s="208" t="s">
        <v>136</v>
      </c>
      <c r="M94" s="39"/>
      <c r="N94" s="213" t="s">
        <v>1</v>
      </c>
      <c r="O94" s="214" t="s">
        <v>41</v>
      </c>
      <c r="P94" s="215">
        <f>I94+J94</f>
        <v>0</v>
      </c>
      <c r="Q94" s="215">
        <f>ROUND(I94*H94,2)</f>
        <v>0</v>
      </c>
      <c r="R94" s="215">
        <f>ROUND(J94*H94,2)</f>
        <v>0</v>
      </c>
      <c r="S94" s="75"/>
      <c r="T94" s="216">
        <f>S94*H94</f>
        <v>0</v>
      </c>
      <c r="U94" s="216">
        <v>0</v>
      </c>
      <c r="V94" s="216">
        <f>U94*H94</f>
        <v>0</v>
      </c>
      <c r="W94" s="216">
        <v>0</v>
      </c>
      <c r="X94" s="216">
        <f>W94*H94</f>
        <v>0</v>
      </c>
      <c r="Y94" s="217" t="s">
        <v>1</v>
      </c>
      <c r="AR94" s="13" t="s">
        <v>137</v>
      </c>
      <c r="AT94" s="13" t="s">
        <v>132</v>
      </c>
      <c r="AU94" s="13" t="s">
        <v>82</v>
      </c>
      <c r="AY94" s="13" t="s">
        <v>130</v>
      </c>
      <c r="BE94" s="218">
        <f>IF(O94="základní",K94,0)</f>
        <v>0</v>
      </c>
      <c r="BF94" s="218">
        <f>IF(O94="snížená",K94,0)</f>
        <v>0</v>
      </c>
      <c r="BG94" s="218">
        <f>IF(O94="zákl. přenesená",K94,0)</f>
        <v>0</v>
      </c>
      <c r="BH94" s="218">
        <f>IF(O94="sníž. přenesená",K94,0)</f>
        <v>0</v>
      </c>
      <c r="BI94" s="218">
        <f>IF(O94="nulová",K94,0)</f>
        <v>0</v>
      </c>
      <c r="BJ94" s="13" t="s">
        <v>80</v>
      </c>
      <c r="BK94" s="218">
        <f>ROUND(P94*H94,2)</f>
        <v>0</v>
      </c>
      <c r="BL94" s="13" t="s">
        <v>137</v>
      </c>
      <c r="BM94" s="13" t="s">
        <v>409</v>
      </c>
    </row>
    <row r="95" s="11" customFormat="1">
      <c r="B95" s="219"/>
      <c r="C95" s="220"/>
      <c r="D95" s="221" t="s">
        <v>139</v>
      </c>
      <c r="E95" s="222" t="s">
        <v>1</v>
      </c>
      <c r="F95" s="223" t="s">
        <v>410</v>
      </c>
      <c r="G95" s="220"/>
      <c r="H95" s="224">
        <v>15.550000000000001</v>
      </c>
      <c r="I95" s="225"/>
      <c r="J95" s="225"/>
      <c r="K95" s="220"/>
      <c r="L95" s="220"/>
      <c r="M95" s="226"/>
      <c r="N95" s="227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9"/>
      <c r="AT95" s="230" t="s">
        <v>139</v>
      </c>
      <c r="AU95" s="230" t="s">
        <v>82</v>
      </c>
      <c r="AV95" s="11" t="s">
        <v>82</v>
      </c>
      <c r="AW95" s="11" t="s">
        <v>5</v>
      </c>
      <c r="AX95" s="11" t="s">
        <v>80</v>
      </c>
      <c r="AY95" s="230" t="s">
        <v>130</v>
      </c>
    </row>
    <row r="96" s="10" customFormat="1" ht="22.8" customHeight="1">
      <c r="B96" s="189"/>
      <c r="C96" s="190"/>
      <c r="D96" s="191" t="s">
        <v>71</v>
      </c>
      <c r="E96" s="204" t="s">
        <v>195</v>
      </c>
      <c r="F96" s="204" t="s">
        <v>411</v>
      </c>
      <c r="G96" s="190"/>
      <c r="H96" s="190"/>
      <c r="I96" s="193"/>
      <c r="J96" s="193"/>
      <c r="K96" s="205">
        <f>BK96</f>
        <v>0</v>
      </c>
      <c r="L96" s="190"/>
      <c r="M96" s="195"/>
      <c r="N96" s="196"/>
      <c r="O96" s="197"/>
      <c r="P96" s="197"/>
      <c r="Q96" s="198">
        <f>SUM(Q97:Q99)</f>
        <v>0</v>
      </c>
      <c r="R96" s="198">
        <f>SUM(R97:R99)</f>
        <v>0</v>
      </c>
      <c r="S96" s="197"/>
      <c r="T96" s="199">
        <f>SUM(T97:T99)</f>
        <v>0</v>
      </c>
      <c r="U96" s="197"/>
      <c r="V96" s="199">
        <f>SUM(V97:V99)</f>
        <v>0</v>
      </c>
      <c r="W96" s="197"/>
      <c r="X96" s="199">
        <f>SUM(X97:X99)</f>
        <v>0</v>
      </c>
      <c r="Y96" s="200"/>
      <c r="AR96" s="201" t="s">
        <v>80</v>
      </c>
      <c r="AT96" s="202" t="s">
        <v>71</v>
      </c>
      <c r="AU96" s="202" t="s">
        <v>80</v>
      </c>
      <c r="AY96" s="201" t="s">
        <v>130</v>
      </c>
      <c r="BK96" s="203">
        <f>SUM(BK97:BK99)</f>
        <v>0</v>
      </c>
    </row>
    <row r="97" s="1" customFormat="1" ht="168.75" customHeight="1">
      <c r="B97" s="34"/>
      <c r="C97" s="206" t="s">
        <v>137</v>
      </c>
      <c r="D97" s="206" t="s">
        <v>132</v>
      </c>
      <c r="E97" s="207" t="s">
        <v>412</v>
      </c>
      <c r="F97" s="208" t="s">
        <v>413</v>
      </c>
      <c r="G97" s="209" t="s">
        <v>242</v>
      </c>
      <c r="H97" s="210">
        <v>125</v>
      </c>
      <c r="I97" s="211"/>
      <c r="J97" s="211"/>
      <c r="K97" s="212">
        <f>ROUND(P97*H97,2)</f>
        <v>0</v>
      </c>
      <c r="L97" s="208" t="s">
        <v>136</v>
      </c>
      <c r="M97" s="39"/>
      <c r="N97" s="213" t="s">
        <v>1</v>
      </c>
      <c r="O97" s="214" t="s">
        <v>41</v>
      </c>
      <c r="P97" s="215">
        <f>I97+J97</f>
        <v>0</v>
      </c>
      <c r="Q97" s="215">
        <f>ROUND(I97*H97,2)</f>
        <v>0</v>
      </c>
      <c r="R97" s="215">
        <f>ROUND(J97*H97,2)</f>
        <v>0</v>
      </c>
      <c r="S97" s="75"/>
      <c r="T97" s="216">
        <f>S97*H97</f>
        <v>0</v>
      </c>
      <c r="U97" s="216">
        <v>0</v>
      </c>
      <c r="V97" s="216">
        <f>U97*H97</f>
        <v>0</v>
      </c>
      <c r="W97" s="216">
        <v>0</v>
      </c>
      <c r="X97" s="216">
        <f>W97*H97</f>
        <v>0</v>
      </c>
      <c r="Y97" s="217" t="s">
        <v>1</v>
      </c>
      <c r="AR97" s="13" t="s">
        <v>137</v>
      </c>
      <c r="AT97" s="13" t="s">
        <v>132</v>
      </c>
      <c r="AU97" s="13" t="s">
        <v>82</v>
      </c>
      <c r="AY97" s="13" t="s">
        <v>130</v>
      </c>
      <c r="BE97" s="218">
        <f>IF(O97="základní",K97,0)</f>
        <v>0</v>
      </c>
      <c r="BF97" s="218">
        <f>IF(O97="snížená",K97,0)</f>
        <v>0</v>
      </c>
      <c r="BG97" s="218">
        <f>IF(O97="zákl. přenesená",K97,0)</f>
        <v>0</v>
      </c>
      <c r="BH97" s="218">
        <f>IF(O97="sníž. přenesená",K97,0)</f>
        <v>0</v>
      </c>
      <c r="BI97" s="218">
        <f>IF(O97="nulová",K97,0)</f>
        <v>0</v>
      </c>
      <c r="BJ97" s="13" t="s">
        <v>80</v>
      </c>
      <c r="BK97" s="218">
        <f>ROUND(P97*H97,2)</f>
        <v>0</v>
      </c>
      <c r="BL97" s="13" t="s">
        <v>137</v>
      </c>
      <c r="BM97" s="13" t="s">
        <v>414</v>
      </c>
    </row>
    <row r="98" s="11" customFormat="1">
      <c r="B98" s="219"/>
      <c r="C98" s="220"/>
      <c r="D98" s="221" t="s">
        <v>139</v>
      </c>
      <c r="E98" s="222" t="s">
        <v>1</v>
      </c>
      <c r="F98" s="223" t="s">
        <v>406</v>
      </c>
      <c r="G98" s="220"/>
      <c r="H98" s="224">
        <v>125</v>
      </c>
      <c r="I98" s="225"/>
      <c r="J98" s="225"/>
      <c r="K98" s="220"/>
      <c r="L98" s="220"/>
      <c r="M98" s="226"/>
      <c r="N98" s="227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9"/>
      <c r="AT98" s="230" t="s">
        <v>139</v>
      </c>
      <c r="AU98" s="230" t="s">
        <v>82</v>
      </c>
      <c r="AV98" s="11" t="s">
        <v>82</v>
      </c>
      <c r="AW98" s="11" t="s">
        <v>5</v>
      </c>
      <c r="AX98" s="11" t="s">
        <v>80</v>
      </c>
      <c r="AY98" s="230" t="s">
        <v>130</v>
      </c>
    </row>
    <row r="99" s="1" customFormat="1" ht="56.25" customHeight="1">
      <c r="B99" s="34"/>
      <c r="C99" s="206" t="s">
        <v>178</v>
      </c>
      <c r="D99" s="206" t="s">
        <v>132</v>
      </c>
      <c r="E99" s="207" t="s">
        <v>415</v>
      </c>
      <c r="F99" s="208" t="s">
        <v>416</v>
      </c>
      <c r="G99" s="209" t="s">
        <v>222</v>
      </c>
      <c r="H99" s="210">
        <v>2</v>
      </c>
      <c r="I99" s="211"/>
      <c r="J99" s="211"/>
      <c r="K99" s="212">
        <f>ROUND(P99*H99,2)</f>
        <v>0</v>
      </c>
      <c r="L99" s="208" t="s">
        <v>191</v>
      </c>
      <c r="M99" s="39"/>
      <c r="N99" s="213" t="s">
        <v>1</v>
      </c>
      <c r="O99" s="214" t="s">
        <v>41</v>
      </c>
      <c r="P99" s="215">
        <f>I99+J99</f>
        <v>0</v>
      </c>
      <c r="Q99" s="215">
        <f>ROUND(I99*H99,2)</f>
        <v>0</v>
      </c>
      <c r="R99" s="215">
        <f>ROUND(J99*H99,2)</f>
        <v>0</v>
      </c>
      <c r="S99" s="75"/>
      <c r="T99" s="216">
        <f>S99*H99</f>
        <v>0</v>
      </c>
      <c r="U99" s="216">
        <v>0</v>
      </c>
      <c r="V99" s="216">
        <f>U99*H99</f>
        <v>0</v>
      </c>
      <c r="W99" s="216">
        <v>0</v>
      </c>
      <c r="X99" s="216">
        <f>W99*H99</f>
        <v>0</v>
      </c>
      <c r="Y99" s="217" t="s">
        <v>1</v>
      </c>
      <c r="AR99" s="13" t="s">
        <v>137</v>
      </c>
      <c r="AT99" s="13" t="s">
        <v>132</v>
      </c>
      <c r="AU99" s="13" t="s">
        <v>82</v>
      </c>
      <c r="AY99" s="13" t="s">
        <v>130</v>
      </c>
      <c r="BE99" s="218">
        <f>IF(O99="základní",K99,0)</f>
        <v>0</v>
      </c>
      <c r="BF99" s="218">
        <f>IF(O99="snížená",K99,0)</f>
        <v>0</v>
      </c>
      <c r="BG99" s="218">
        <f>IF(O99="zákl. přenesená",K99,0)</f>
        <v>0</v>
      </c>
      <c r="BH99" s="218">
        <f>IF(O99="sníž. přenesená",K99,0)</f>
        <v>0</v>
      </c>
      <c r="BI99" s="218">
        <f>IF(O99="nulová",K99,0)</f>
        <v>0</v>
      </c>
      <c r="BJ99" s="13" t="s">
        <v>80</v>
      </c>
      <c r="BK99" s="218">
        <f>ROUND(P99*H99,2)</f>
        <v>0</v>
      </c>
      <c r="BL99" s="13" t="s">
        <v>137</v>
      </c>
      <c r="BM99" s="13" t="s">
        <v>417</v>
      </c>
    </row>
    <row r="100" s="10" customFormat="1" ht="22.8" customHeight="1">
      <c r="B100" s="189"/>
      <c r="C100" s="190"/>
      <c r="D100" s="191" t="s">
        <v>71</v>
      </c>
      <c r="E100" s="204" t="s">
        <v>199</v>
      </c>
      <c r="F100" s="204" t="s">
        <v>418</v>
      </c>
      <c r="G100" s="190"/>
      <c r="H100" s="190"/>
      <c r="I100" s="193"/>
      <c r="J100" s="193"/>
      <c r="K100" s="205">
        <f>BK100</f>
        <v>0</v>
      </c>
      <c r="L100" s="190"/>
      <c r="M100" s="195"/>
      <c r="N100" s="196"/>
      <c r="O100" s="197"/>
      <c r="P100" s="197"/>
      <c r="Q100" s="198">
        <f>SUM(Q101:Q102)</f>
        <v>0</v>
      </c>
      <c r="R100" s="198">
        <f>SUM(R101:R102)</f>
        <v>0</v>
      </c>
      <c r="S100" s="197"/>
      <c r="T100" s="199">
        <f>SUM(T101:T102)</f>
        <v>0</v>
      </c>
      <c r="U100" s="197"/>
      <c r="V100" s="199">
        <f>SUM(V101:V102)</f>
        <v>0</v>
      </c>
      <c r="W100" s="197"/>
      <c r="X100" s="199">
        <f>SUM(X101:X102)</f>
        <v>0</v>
      </c>
      <c r="Y100" s="200"/>
      <c r="AR100" s="201" t="s">
        <v>80</v>
      </c>
      <c r="AT100" s="202" t="s">
        <v>71</v>
      </c>
      <c r="AU100" s="202" t="s">
        <v>80</v>
      </c>
      <c r="AY100" s="201" t="s">
        <v>130</v>
      </c>
      <c r="BK100" s="203">
        <f>SUM(BK101:BK102)</f>
        <v>0</v>
      </c>
    </row>
    <row r="101" s="1" customFormat="1" ht="56.25" customHeight="1">
      <c r="B101" s="34"/>
      <c r="C101" s="206" t="s">
        <v>183</v>
      </c>
      <c r="D101" s="206" t="s">
        <v>132</v>
      </c>
      <c r="E101" s="207" t="s">
        <v>419</v>
      </c>
      <c r="F101" s="208" t="s">
        <v>420</v>
      </c>
      <c r="G101" s="209" t="s">
        <v>222</v>
      </c>
      <c r="H101" s="210">
        <v>2</v>
      </c>
      <c r="I101" s="211"/>
      <c r="J101" s="211"/>
      <c r="K101" s="212">
        <f>ROUND(P101*H101,2)</f>
        <v>0</v>
      </c>
      <c r="L101" s="208" t="s">
        <v>191</v>
      </c>
      <c r="M101" s="39"/>
      <c r="N101" s="213" t="s">
        <v>1</v>
      </c>
      <c r="O101" s="214" t="s">
        <v>41</v>
      </c>
      <c r="P101" s="215">
        <f>I101+J101</f>
        <v>0</v>
      </c>
      <c r="Q101" s="215">
        <f>ROUND(I101*H101,2)</f>
        <v>0</v>
      </c>
      <c r="R101" s="215">
        <f>ROUND(J101*H101,2)</f>
        <v>0</v>
      </c>
      <c r="S101" s="75"/>
      <c r="T101" s="216">
        <f>S101*H101</f>
        <v>0</v>
      </c>
      <c r="U101" s="216">
        <v>0</v>
      </c>
      <c r="V101" s="216">
        <f>U101*H101</f>
        <v>0</v>
      </c>
      <c r="W101" s="216">
        <v>0</v>
      </c>
      <c r="X101" s="216">
        <f>W101*H101</f>
        <v>0</v>
      </c>
      <c r="Y101" s="217" t="s">
        <v>1</v>
      </c>
      <c r="AR101" s="13" t="s">
        <v>137</v>
      </c>
      <c r="AT101" s="13" t="s">
        <v>132</v>
      </c>
      <c r="AU101" s="13" t="s">
        <v>82</v>
      </c>
      <c r="AY101" s="13" t="s">
        <v>130</v>
      </c>
      <c r="BE101" s="218">
        <f>IF(O101="základní",K101,0)</f>
        <v>0</v>
      </c>
      <c r="BF101" s="218">
        <f>IF(O101="snížená",K101,0)</f>
        <v>0</v>
      </c>
      <c r="BG101" s="218">
        <f>IF(O101="zákl. přenesená",K101,0)</f>
        <v>0</v>
      </c>
      <c r="BH101" s="218">
        <f>IF(O101="sníž. přenesená",K101,0)</f>
        <v>0</v>
      </c>
      <c r="BI101" s="218">
        <f>IF(O101="nulová",K101,0)</f>
        <v>0</v>
      </c>
      <c r="BJ101" s="13" t="s">
        <v>80</v>
      </c>
      <c r="BK101" s="218">
        <f>ROUND(P101*H101,2)</f>
        <v>0</v>
      </c>
      <c r="BL101" s="13" t="s">
        <v>137</v>
      </c>
      <c r="BM101" s="13" t="s">
        <v>421</v>
      </c>
    </row>
    <row r="102" s="1" customFormat="1" ht="67.5" customHeight="1">
      <c r="B102" s="34"/>
      <c r="C102" s="206" t="s">
        <v>188</v>
      </c>
      <c r="D102" s="206" t="s">
        <v>132</v>
      </c>
      <c r="E102" s="207" t="s">
        <v>422</v>
      </c>
      <c r="F102" s="208" t="s">
        <v>423</v>
      </c>
      <c r="G102" s="209" t="s">
        <v>175</v>
      </c>
      <c r="H102" s="210">
        <v>115</v>
      </c>
      <c r="I102" s="211"/>
      <c r="J102" s="211"/>
      <c r="K102" s="212">
        <f>ROUND(P102*H102,2)</f>
        <v>0</v>
      </c>
      <c r="L102" s="208" t="s">
        <v>191</v>
      </c>
      <c r="M102" s="39"/>
      <c r="N102" s="213" t="s">
        <v>1</v>
      </c>
      <c r="O102" s="214" t="s">
        <v>41</v>
      </c>
      <c r="P102" s="215">
        <f>I102+J102</f>
        <v>0</v>
      </c>
      <c r="Q102" s="215">
        <f>ROUND(I102*H102,2)</f>
        <v>0</v>
      </c>
      <c r="R102" s="215">
        <f>ROUND(J102*H102,2)</f>
        <v>0</v>
      </c>
      <c r="S102" s="75"/>
      <c r="T102" s="216">
        <f>S102*H102</f>
        <v>0</v>
      </c>
      <c r="U102" s="216">
        <v>0</v>
      </c>
      <c r="V102" s="216">
        <f>U102*H102</f>
        <v>0</v>
      </c>
      <c r="W102" s="216">
        <v>0</v>
      </c>
      <c r="X102" s="216">
        <f>W102*H102</f>
        <v>0</v>
      </c>
      <c r="Y102" s="217" t="s">
        <v>1</v>
      </c>
      <c r="AR102" s="13" t="s">
        <v>137</v>
      </c>
      <c r="AT102" s="13" t="s">
        <v>132</v>
      </c>
      <c r="AU102" s="13" t="s">
        <v>82</v>
      </c>
      <c r="AY102" s="13" t="s">
        <v>130</v>
      </c>
      <c r="BE102" s="218">
        <f>IF(O102="základní",K102,0)</f>
        <v>0</v>
      </c>
      <c r="BF102" s="218">
        <f>IF(O102="snížená",K102,0)</f>
        <v>0</v>
      </c>
      <c r="BG102" s="218">
        <f>IF(O102="zákl. přenesená",K102,0)</f>
        <v>0</v>
      </c>
      <c r="BH102" s="218">
        <f>IF(O102="sníž. přenesená",K102,0)</f>
        <v>0</v>
      </c>
      <c r="BI102" s="218">
        <f>IF(O102="nulová",K102,0)</f>
        <v>0</v>
      </c>
      <c r="BJ102" s="13" t="s">
        <v>80</v>
      </c>
      <c r="BK102" s="218">
        <f>ROUND(P102*H102,2)</f>
        <v>0</v>
      </c>
      <c r="BL102" s="13" t="s">
        <v>137</v>
      </c>
      <c r="BM102" s="13" t="s">
        <v>424</v>
      </c>
    </row>
    <row r="103" s="10" customFormat="1" ht="22.8" customHeight="1">
      <c r="B103" s="189"/>
      <c r="C103" s="190"/>
      <c r="D103" s="191" t="s">
        <v>71</v>
      </c>
      <c r="E103" s="204" t="s">
        <v>263</v>
      </c>
      <c r="F103" s="204" t="s">
        <v>264</v>
      </c>
      <c r="G103" s="190"/>
      <c r="H103" s="190"/>
      <c r="I103" s="193"/>
      <c r="J103" s="193"/>
      <c r="K103" s="205">
        <f>BK103</f>
        <v>0</v>
      </c>
      <c r="L103" s="190"/>
      <c r="M103" s="195"/>
      <c r="N103" s="196"/>
      <c r="O103" s="197"/>
      <c r="P103" s="197"/>
      <c r="Q103" s="198">
        <f>SUM(Q104:Q105)</f>
        <v>0</v>
      </c>
      <c r="R103" s="198">
        <f>SUM(R104:R105)</f>
        <v>0</v>
      </c>
      <c r="S103" s="197"/>
      <c r="T103" s="199">
        <f>SUM(T104:T105)</f>
        <v>0</v>
      </c>
      <c r="U103" s="197"/>
      <c r="V103" s="199">
        <f>SUM(V104:V105)</f>
        <v>0</v>
      </c>
      <c r="W103" s="197"/>
      <c r="X103" s="199">
        <f>SUM(X104:X105)</f>
        <v>0</v>
      </c>
      <c r="Y103" s="200"/>
      <c r="AR103" s="201" t="s">
        <v>137</v>
      </c>
      <c r="AT103" s="202" t="s">
        <v>71</v>
      </c>
      <c r="AU103" s="202" t="s">
        <v>80</v>
      </c>
      <c r="AY103" s="201" t="s">
        <v>130</v>
      </c>
      <c r="BK103" s="203">
        <f>SUM(BK104:BK105)</f>
        <v>0</v>
      </c>
    </row>
    <row r="104" s="1" customFormat="1" ht="16.5" customHeight="1">
      <c r="B104" s="34"/>
      <c r="C104" s="206" t="s">
        <v>195</v>
      </c>
      <c r="D104" s="206" t="s">
        <v>132</v>
      </c>
      <c r="E104" s="207" t="s">
        <v>265</v>
      </c>
      <c r="F104" s="208" t="s">
        <v>266</v>
      </c>
      <c r="G104" s="209" t="s">
        <v>267</v>
      </c>
      <c r="H104" s="210">
        <v>364.10000000000002</v>
      </c>
      <c r="I104" s="211"/>
      <c r="J104" s="211"/>
      <c r="K104" s="212">
        <f>ROUND(P104*H104,2)</f>
        <v>0</v>
      </c>
      <c r="L104" s="208" t="s">
        <v>268</v>
      </c>
      <c r="M104" s="39"/>
      <c r="N104" s="213" t="s">
        <v>1</v>
      </c>
      <c r="O104" s="214" t="s">
        <v>41</v>
      </c>
      <c r="P104" s="215">
        <f>I104+J104</f>
        <v>0</v>
      </c>
      <c r="Q104" s="215">
        <f>ROUND(I104*H104,2)</f>
        <v>0</v>
      </c>
      <c r="R104" s="215">
        <f>ROUND(J104*H104,2)</f>
        <v>0</v>
      </c>
      <c r="S104" s="75"/>
      <c r="T104" s="216">
        <f>S104*H104</f>
        <v>0</v>
      </c>
      <c r="U104" s="216">
        <v>0</v>
      </c>
      <c r="V104" s="216">
        <f>U104*H104</f>
        <v>0</v>
      </c>
      <c r="W104" s="216">
        <v>0</v>
      </c>
      <c r="X104" s="216">
        <f>W104*H104</f>
        <v>0</v>
      </c>
      <c r="Y104" s="217" t="s">
        <v>1</v>
      </c>
      <c r="AR104" s="13" t="s">
        <v>269</v>
      </c>
      <c r="AT104" s="13" t="s">
        <v>132</v>
      </c>
      <c r="AU104" s="13" t="s">
        <v>82</v>
      </c>
      <c r="AY104" s="13" t="s">
        <v>130</v>
      </c>
      <c r="BE104" s="218">
        <f>IF(O104="základní",K104,0)</f>
        <v>0</v>
      </c>
      <c r="BF104" s="218">
        <f>IF(O104="snížená",K104,0)</f>
        <v>0</v>
      </c>
      <c r="BG104" s="218">
        <f>IF(O104="zákl. přenesená",K104,0)</f>
        <v>0</v>
      </c>
      <c r="BH104" s="218">
        <f>IF(O104="sníž. přenesená",K104,0)</f>
        <v>0</v>
      </c>
      <c r="BI104" s="218">
        <f>IF(O104="nulová",K104,0)</f>
        <v>0</v>
      </c>
      <c r="BJ104" s="13" t="s">
        <v>80</v>
      </c>
      <c r="BK104" s="218">
        <f>ROUND(P104*H104,2)</f>
        <v>0</v>
      </c>
      <c r="BL104" s="13" t="s">
        <v>269</v>
      </c>
      <c r="BM104" s="13" t="s">
        <v>425</v>
      </c>
    </row>
    <row r="105" s="11" customFormat="1">
      <c r="B105" s="219"/>
      <c r="C105" s="220"/>
      <c r="D105" s="221" t="s">
        <v>139</v>
      </c>
      <c r="E105" s="222" t="s">
        <v>1</v>
      </c>
      <c r="F105" s="223" t="s">
        <v>426</v>
      </c>
      <c r="G105" s="220"/>
      <c r="H105" s="224">
        <v>364.10000000000002</v>
      </c>
      <c r="I105" s="225"/>
      <c r="J105" s="225"/>
      <c r="K105" s="220"/>
      <c r="L105" s="220"/>
      <c r="M105" s="226"/>
      <c r="N105" s="231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3"/>
      <c r="AT105" s="230" t="s">
        <v>139</v>
      </c>
      <c r="AU105" s="230" t="s">
        <v>82</v>
      </c>
      <c r="AV105" s="11" t="s">
        <v>82</v>
      </c>
      <c r="AW105" s="11" t="s">
        <v>5</v>
      </c>
      <c r="AX105" s="11" t="s">
        <v>72</v>
      </c>
      <c r="AY105" s="230" t="s">
        <v>130</v>
      </c>
    </row>
    <row r="106" s="1" customFormat="1" ht="6.96" customHeight="1">
      <c r="B106" s="53"/>
      <c r="C106" s="54"/>
      <c r="D106" s="54"/>
      <c r="E106" s="54"/>
      <c r="F106" s="54"/>
      <c r="G106" s="54"/>
      <c r="H106" s="54"/>
      <c r="I106" s="153"/>
      <c r="J106" s="153"/>
      <c r="K106" s="54"/>
      <c r="L106" s="54"/>
      <c r="M106" s="39"/>
    </row>
  </sheetData>
  <sheetProtection sheet="1" autoFilter="0" formatColumns="0" formatRows="0" objects="1" scenarios="1" spinCount="100000" saltValue="SlbSl5hhx51IPDtEfQ9PzlVE3OxwargiX/k7Cba2BT+0cU1Nb/yODOHzWg53dakggL9FqZbl5Zokrp8OO5iodw==" hashValue="N1NkT7YCaefqU6JVhdxI6jg+pk4MEe6sD9hLSybLIi9IetjqqAIwRPacETMmPdIaoOA6fO4nLTUHuGWivezgVw==" algorithmName="SHA-512" password="CC35"/>
  <autoFilter ref="C85:L105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2019-05-26T20:17:42Z</dcterms:created>
  <dcterms:modified xsi:type="dcterms:W3CDTF">2019-05-26T20:17:45Z</dcterms:modified>
</cp:coreProperties>
</file>