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a\Dropbox\10 projekty\2019-19 Dodávky energií pro roky 2020-21\Zaslané\"/>
    </mc:Choice>
  </mc:AlternateContent>
  <xr:revisionPtr revIDLastSave="0" documentId="13_ncr:1_{A48CE03B-D456-48BC-AB26-F948ED4FD7D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rycí list" sheetId="3" r:id="rId1"/>
    <sheet name="Spotřeba celkem" sheetId="2" r:id="rId2"/>
    <sheet name="Odběrná místa" sheetId="1" r:id="rId3"/>
  </sheets>
  <definedNames>
    <definedName name="OLE_LINK33" localSheetId="0">'Krycí list'!$D$10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3" l="1"/>
  <c r="F27" i="3"/>
  <c r="F26" i="3"/>
  <c r="E30" i="3"/>
  <c r="E28" i="3"/>
  <c r="E27" i="3"/>
  <c r="E26" i="3"/>
  <c r="I5" i="2"/>
  <c r="H5" i="2"/>
  <c r="I6" i="2"/>
  <c r="H6" i="2"/>
  <c r="H4" i="2"/>
  <c r="E25" i="3" s="1"/>
  <c r="H7" i="2"/>
  <c r="F7" i="2"/>
  <c r="H8" i="2"/>
  <c r="F4" i="2"/>
  <c r="H11" i="2"/>
  <c r="E32" i="3" s="1"/>
  <c r="F11" i="2"/>
  <c r="E31" i="3" l="1"/>
  <c r="H10" i="2"/>
  <c r="F5" i="2" l="1"/>
  <c r="G5" i="2"/>
  <c r="F6" i="2"/>
  <c r="G6" i="2"/>
  <c r="F8" i="2"/>
  <c r="B4" i="2"/>
  <c r="B5" i="2"/>
  <c r="D4" i="2" l="1"/>
  <c r="D5" i="2"/>
  <c r="B7" i="2" l="1"/>
  <c r="D11" i="2" l="1"/>
  <c r="E6" i="2"/>
  <c r="E5" i="2"/>
  <c r="D8" i="2"/>
  <c r="D7" i="2"/>
  <c r="D6" i="2"/>
  <c r="B11" i="2"/>
  <c r="C5" i="2"/>
  <c r="C6" i="2"/>
  <c r="B6" i="2"/>
  <c r="B8" i="2"/>
  <c r="D10" i="2" l="1"/>
  <c r="E33" i="3"/>
  <c r="E34" i="3" s="1"/>
  <c r="B10" i="2"/>
  <c r="F10" i="2"/>
</calcChain>
</file>

<file path=xl/sharedStrings.xml><?xml version="1.0" encoding="utf-8"?>
<sst xmlns="http://schemas.openxmlformats.org/spreadsheetml/2006/main" count="249" uniqueCount="154">
  <si>
    <t>ELEKTŘINA</t>
  </si>
  <si>
    <t>Adresa</t>
  </si>
  <si>
    <t>Elektro. č.</t>
  </si>
  <si>
    <t>EAN</t>
  </si>
  <si>
    <t>Číslo o.m.</t>
  </si>
  <si>
    <t>sazba</t>
  </si>
  <si>
    <t>jistič</t>
  </si>
  <si>
    <t>spotř. v kWh</t>
  </si>
  <si>
    <t>poznámka:</t>
  </si>
  <si>
    <t>OÚ Lidická 61</t>
  </si>
  <si>
    <t>c45d</t>
  </si>
  <si>
    <t>3x25</t>
  </si>
  <si>
    <t>VT</t>
  </si>
  <si>
    <t>NT</t>
  </si>
  <si>
    <t>ZŠ Lidická 61</t>
  </si>
  <si>
    <t>3x50</t>
  </si>
  <si>
    <t>Archiv OÚ-Lid.63</t>
  </si>
  <si>
    <t>c25d</t>
  </si>
  <si>
    <t>Klubovna SDH-Lid.63</t>
  </si>
  <si>
    <t>St.Vrch 68-2 byty Rezek</t>
  </si>
  <si>
    <t>c02d</t>
  </si>
  <si>
    <t>3x40</t>
  </si>
  <si>
    <t>St.Vrch 68-spol.p.</t>
  </si>
  <si>
    <t>VO-Na Parcelách 164</t>
  </si>
  <si>
    <t>..602397107</t>
  </si>
  <si>
    <t>c62d</t>
  </si>
  <si>
    <t>VO-Lidická 61</t>
  </si>
  <si>
    <t>..602397114</t>
  </si>
  <si>
    <t>VO-NS 135</t>
  </si>
  <si>
    <t>..602397091</t>
  </si>
  <si>
    <t>1x16</t>
  </si>
  <si>
    <t>ČOV přečerp.-Lidická</t>
  </si>
  <si>
    <t>3x16</t>
  </si>
  <si>
    <t>Starý Vrch 68-byt č.1</t>
  </si>
  <si>
    <t>..607243782</t>
  </si>
  <si>
    <t>1x25</t>
  </si>
  <si>
    <t>Starý Vrch 68-byt č.2</t>
  </si>
  <si>
    <t>..607242730</t>
  </si>
  <si>
    <t>Starý Vrch 68-byt 11</t>
  </si>
  <si>
    <t>..607227478</t>
  </si>
  <si>
    <t>Starý Vrch 68-hosp.ZŠ</t>
  </si>
  <si>
    <t>..607242563</t>
  </si>
  <si>
    <t>d02d</t>
  </si>
  <si>
    <t>Starý Vrch 102-byt 2</t>
  </si>
  <si>
    <t>..603869757</t>
  </si>
  <si>
    <t>3x20</t>
  </si>
  <si>
    <t>VO-V Chaloupkách 69</t>
  </si>
  <si>
    <t>..602397077</t>
  </si>
  <si>
    <t>VO-Na Sedmerkách 227</t>
  </si>
  <si>
    <t>..602413517</t>
  </si>
  <si>
    <t>VO-Černovičky</t>
  </si>
  <si>
    <t>..602397084</t>
  </si>
  <si>
    <t>VO-Nad Běloky</t>
  </si>
  <si>
    <t>..609615723</t>
  </si>
  <si>
    <t>VO-Lidická</t>
  </si>
  <si>
    <t>..609661195</t>
  </si>
  <si>
    <t>Hřiště-V Chaloupkách</t>
  </si>
  <si>
    <t>..601349442</t>
  </si>
  <si>
    <t>3x18</t>
  </si>
  <si>
    <t>..601686233</t>
  </si>
  <si>
    <t>..601686226</t>
  </si>
  <si>
    <t>..601317144</t>
  </si>
  <si>
    <t>ZEMNÍ PLYN</t>
  </si>
  <si>
    <t>Plynoměr č.</t>
  </si>
  <si>
    <t>ZŠ Školská 82</t>
  </si>
  <si>
    <t>DPS Starý vrch 68</t>
  </si>
  <si>
    <t>MŠ Starý vrch 102</t>
  </si>
  <si>
    <t>..601686202</t>
  </si>
  <si>
    <t>..601686196</t>
  </si>
  <si>
    <t>..601748788</t>
  </si>
  <si>
    <t>..60686219</t>
  </si>
  <si>
    <t>..601344058</t>
  </si>
  <si>
    <t>..601317137</t>
  </si>
  <si>
    <t>..601575834</t>
  </si>
  <si>
    <t>období 7/15-7/16:</t>
  </si>
  <si>
    <t>4/15 -2/2016</t>
  </si>
  <si>
    <t>Starý Vrch 68-byt 4</t>
  </si>
  <si>
    <t>..607693129</t>
  </si>
  <si>
    <t>období 3/16-3/17</t>
  </si>
  <si>
    <t>období 3/15-3/16</t>
  </si>
  <si>
    <t>období 7/16-7/17:</t>
  </si>
  <si>
    <t>12.7.2016-10.7.2017</t>
  </si>
  <si>
    <t>Nakladatelský servis cp. 117</t>
  </si>
  <si>
    <t>31.3.2016 - 29.3.2017</t>
  </si>
  <si>
    <t>1.6.2016 - 28.3.2017</t>
  </si>
  <si>
    <t>..601737683</t>
  </si>
  <si>
    <t>3/17-3/18</t>
  </si>
  <si>
    <t>Tarif</t>
  </si>
  <si>
    <t>C01d, C02d, C03d</t>
  </si>
  <si>
    <t>C25d, C26d</t>
  </si>
  <si>
    <t>C45d</t>
  </si>
  <si>
    <t>C62d</t>
  </si>
  <si>
    <t>D02d</t>
  </si>
  <si>
    <t>Stálý plat za OM</t>
  </si>
  <si>
    <t>Elektřina celkem</t>
  </si>
  <si>
    <t>Počet OM</t>
  </si>
  <si>
    <t>Sokolovna Školská 104</t>
  </si>
  <si>
    <t>Celkem elektřina</t>
  </si>
  <si>
    <t xml:space="preserve">Veřejná zakázka malého rozsahu </t>
  </si>
  <si>
    <t xml:space="preserve">dle ust. § 31 zákona č. 137/2006 Sb., o veřejných zakázkách, v platném znění </t>
  </si>
  <si>
    <t>Název:</t>
  </si>
  <si>
    <t>Základní identifikační údaje</t>
  </si>
  <si>
    <t>Zadavatel</t>
  </si>
  <si>
    <t xml:space="preserve">Název: </t>
  </si>
  <si>
    <t>Obec Středokluky</t>
  </si>
  <si>
    <t xml:space="preserve">Sídlo: </t>
  </si>
  <si>
    <t>Lidická 61, 252 68 Středokluky</t>
  </si>
  <si>
    <t xml:space="preserve">IČO:  </t>
  </si>
  <si>
    <t xml:space="preserve">Osoba oprávněná jednat jménem zadavatele: </t>
  </si>
  <si>
    <t>Ing. Jaroslav Paznocht</t>
  </si>
  <si>
    <t>Sídlo/místo podnikání:</t>
  </si>
  <si>
    <t>Korespondenční adresa:</t>
  </si>
  <si>
    <t xml:space="preserve">DIČ: </t>
  </si>
  <si>
    <t xml:space="preserve">Osoba oprávněná za uchazeče jednat: </t>
  </si>
  <si>
    <t xml:space="preserve">Kontaktní osoba:  </t>
  </si>
  <si>
    <t xml:space="preserve">Tel./fax: </t>
  </si>
  <si>
    <t xml:space="preserve">E-mail:  </t>
  </si>
  <si>
    <t>razítko</t>
  </si>
  <si>
    <t>Cena celkem</t>
  </si>
  <si>
    <t>Cena celkem s DPH</t>
  </si>
  <si>
    <t>Datum:</t>
  </si>
  <si>
    <t>KRYCÍ LIST NABÍDKY (doplňte žluté rámečky)</t>
  </si>
  <si>
    <t>Celková cena za provedení celého předmětu plnění veřejné zakázky:</t>
  </si>
  <si>
    <t>Jednotková cena</t>
  </si>
  <si>
    <t>spotř. v MWh</t>
  </si>
  <si>
    <t>Sokolovna, Školská 104</t>
  </si>
  <si>
    <t>data za období 15/16</t>
  </si>
  <si>
    <t>Podpis oprávněné osoby:</t>
  </si>
  <si>
    <t>Titul, jméno, příjmení:</t>
  </si>
  <si>
    <t>Funkce:</t>
  </si>
  <si>
    <t>Spotřeba KWh 2018</t>
  </si>
  <si>
    <t>Spotřeba KWh 2017</t>
  </si>
  <si>
    <t>Spotřeba KWh 2016</t>
  </si>
  <si>
    <t>Uchazeč:</t>
  </si>
  <si>
    <t>EIC kód</t>
  </si>
  <si>
    <t>27ZG100Z0007997L</t>
  </si>
  <si>
    <t>27ZG100Z0020494X</t>
  </si>
  <si>
    <t>27ZG100Z0025356K</t>
  </si>
  <si>
    <t>27ZG100Z0010530O</t>
  </si>
  <si>
    <t>Plyn (MWh)</t>
  </si>
  <si>
    <t>Dodávky energií pro obec Středokluky na roky 2020-21</t>
  </si>
  <si>
    <t>3/18-3/19</t>
  </si>
  <si>
    <t>Spotřeba KWh 2019</t>
  </si>
  <si>
    <t>období 3/17-4/18</t>
  </si>
  <si>
    <t>období 3/18-4/19</t>
  </si>
  <si>
    <t>od 11.7. do 2.7. 2018</t>
  </si>
  <si>
    <t>Starý Vrch 68-byt 8</t>
  </si>
  <si>
    <t>Starý Vrch 68-byt 15</t>
  </si>
  <si>
    <t>Starý vrch 68 - byt 5</t>
  </si>
  <si>
    <t>..607223951</t>
  </si>
  <si>
    <t>..610024521</t>
  </si>
  <si>
    <t>..607223944</t>
  </si>
  <si>
    <t>Cena bez DPH za MWh</t>
  </si>
  <si>
    <t>C01d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</si>
</sst>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_-* #,##0.00,&quot;Kč&quot;_-;\-* #,##0.00,&quot;Kč&quot;_-;_-* \-??&quot; Kč&quot;_-;_-@_-"/>
    <numFmt numFmtId="166" formatCode="_-* #,##0.00,_K_č_-;\-* #,##0.00,_K_č_-;_-* \-??\ _K_č_-;_-@_-"/>
    <numFmt numFmtId="167" formatCode="0.00E+000"/>
    <numFmt numFmtId="168" formatCode="_-* #,##0.000\ &quot;Kč&quot;_-;\-* #,##0.000\ &quot;Kč&quot;_-;_-* \-??&quot; Kč&quot;_-;_-@_-"/>
    <numFmt numFmtId="169" formatCode="#,##0.00\ &quot;Kč&quot;"/>
  </numFmts>
  <fonts count="11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</borders>
  <cellStyleXfs count="3">
    <xf numFmtId="0" fontId="0" fillId="0" borderId="0"/>
    <xf numFmtId="166" fontId="7" fillId="0" borderId="0" applyBorder="0" applyProtection="0"/>
    <xf numFmtId="165" fontId="7" fillId="0" borderId="0" applyBorder="0" applyProtection="0"/>
  </cellStyleXfs>
  <cellXfs count="1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1" applyNumberFormat="1" applyFont="1" applyBorder="1" applyAlignment="1" applyProtection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2" fontId="6" fillId="0" borderId="1" xfId="1" applyNumberFormat="1" applyFont="1" applyBorder="1" applyAlignment="1" applyProtection="1">
      <alignment vertical="center" wrapText="1"/>
    </xf>
    <xf numFmtId="0" fontId="2" fillId="0" borderId="0" xfId="0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8" fontId="2" fillId="0" borderId="0" xfId="2" applyNumberFormat="1" applyFont="1"/>
    <xf numFmtId="0" fontId="4" fillId="0" borderId="1" xfId="0" applyFont="1" applyBorder="1" applyAlignment="1">
      <alignment horizontal="left" vertical="center"/>
    </xf>
    <xf numFmtId="2" fontId="2" fillId="0" borderId="1" xfId="2" applyNumberFormat="1" applyFont="1" applyBorder="1" applyAlignment="1" applyProtection="1">
      <alignment vertical="center" wrapText="1"/>
    </xf>
    <xf numFmtId="164" fontId="2" fillId="0" borderId="1" xfId="0" applyNumberFormat="1" applyFont="1" applyBorder="1" applyAlignment="1">
      <alignment horizontal="left" vertical="center"/>
    </xf>
    <xf numFmtId="2" fontId="7" fillId="0" borderId="1" xfId="1" applyNumberFormat="1" applyBorder="1" applyProtection="1"/>
    <xf numFmtId="2" fontId="1" fillId="0" borderId="0" xfId="0" applyNumberFormat="1" applyFont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0" fillId="0" borderId="5" xfId="0" applyBorder="1"/>
    <xf numFmtId="2" fontId="1" fillId="0" borderId="1" xfId="0" applyNumberFormat="1" applyFont="1" applyBorder="1"/>
    <xf numFmtId="2" fontId="1" fillId="0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0" fontId="2" fillId="0" borderId="1" xfId="1" applyNumberFormat="1" applyFont="1" applyFill="1" applyBorder="1" applyAlignment="1" applyProtection="1">
      <alignment horizontal="left" vertical="center" wrapText="1"/>
    </xf>
    <xf numFmtId="2" fontId="2" fillId="0" borderId="1" xfId="1" applyNumberFormat="1" applyFont="1" applyFill="1" applyBorder="1" applyAlignment="1" applyProtection="1">
      <alignment vertical="center" wrapText="1"/>
    </xf>
    <xf numFmtId="2" fontId="2" fillId="0" borderId="1" xfId="2" applyNumberFormat="1" applyFont="1" applyFill="1" applyBorder="1" applyAlignment="1" applyProtection="1">
      <alignment vertical="center" wrapText="1"/>
    </xf>
    <xf numFmtId="2" fontId="6" fillId="0" borderId="1" xfId="1" applyNumberFormat="1" applyFont="1" applyFill="1" applyBorder="1" applyAlignment="1" applyProtection="1">
      <alignment vertical="center" wrapText="1"/>
    </xf>
    <xf numFmtId="167" fontId="2" fillId="0" borderId="1" xfId="0" applyNumberFormat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 applyProtection="1">
      <alignment vertical="center" wrapText="1"/>
    </xf>
    <xf numFmtId="1" fontId="2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2" xfId="0" applyBorder="1"/>
    <xf numFmtId="0" fontId="0" fillId="0" borderId="15" xfId="0" applyBorder="1"/>
    <xf numFmtId="0" fontId="0" fillId="0" borderId="16" xfId="0" applyBorder="1"/>
    <xf numFmtId="0" fontId="0" fillId="0" borderId="19" xfId="0" applyBorder="1"/>
    <xf numFmtId="0" fontId="0" fillId="0" borderId="27" xfId="0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Border="1"/>
    <xf numFmtId="0" fontId="8" fillId="0" borderId="0" xfId="0" applyFont="1" applyBorder="1"/>
    <xf numFmtId="0" fontId="8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" xfId="0" applyFill="1" applyBorder="1" applyAlignment="1">
      <alignment horizontal="left"/>
    </xf>
    <xf numFmtId="0" fontId="8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0" fillId="0" borderId="8" xfId="0" applyBorder="1"/>
    <xf numFmtId="0" fontId="0" fillId="0" borderId="9" xfId="0" applyFill="1" applyBorder="1" applyAlignment="1">
      <alignment horizontal="left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0" fillId="0" borderId="10" xfId="0" applyBorder="1"/>
    <xf numFmtId="0" fontId="8" fillId="0" borderId="33" xfId="0" applyFont="1" applyBorder="1"/>
    <xf numFmtId="2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1" xfId="1" applyNumberFormat="1" applyBorder="1"/>
    <xf numFmtId="0" fontId="7" fillId="0" borderId="9" xfId="1" applyNumberFormat="1" applyBorder="1"/>
    <xf numFmtId="4" fontId="7" fillId="0" borderId="28" xfId="1" applyNumberFormat="1" applyBorder="1" applyAlignment="1">
      <alignment horizontal="center"/>
    </xf>
    <xf numFmtId="4" fontId="7" fillId="0" borderId="29" xfId="1" applyNumberFormat="1" applyBorder="1" applyAlignment="1">
      <alignment horizontal="center"/>
    </xf>
    <xf numFmtId="4" fontId="7" fillId="0" borderId="30" xfId="1" applyNumberFormat="1" applyBorder="1" applyAlignment="1">
      <alignment horizontal="center"/>
    </xf>
    <xf numFmtId="4" fontId="7" fillId="0" borderId="31" xfId="1" applyNumberFormat="1" applyBorder="1" applyAlignment="1">
      <alignment horizontal="center"/>
    </xf>
    <xf numFmtId="4" fontId="7" fillId="0" borderId="8" xfId="1" applyNumberFormat="1" applyBorder="1" applyAlignment="1">
      <alignment horizontal="center"/>
    </xf>
    <xf numFmtId="4" fontId="7" fillId="0" borderId="9" xfId="1" applyNumberFormat="1" applyBorder="1" applyAlignment="1">
      <alignment horizontal="center"/>
    </xf>
    <xf numFmtId="4" fontId="7" fillId="0" borderId="4" xfId="1" applyNumberFormat="1" applyBorder="1" applyAlignment="1">
      <alignment horizontal="center"/>
    </xf>
    <xf numFmtId="4" fontId="7" fillId="0" borderId="2" xfId="1" applyNumberFormat="1" applyBorder="1" applyAlignment="1">
      <alignment horizontal="center"/>
    </xf>
    <xf numFmtId="4" fontId="7" fillId="0" borderId="20" xfId="1" applyNumberFormat="1" applyBorder="1" applyAlignment="1">
      <alignment horizontal="center"/>
    </xf>
    <xf numFmtId="4" fontId="7" fillId="0" borderId="21" xfId="1" applyNumberFormat="1" applyBorder="1" applyAlignment="1">
      <alignment horizontal="center"/>
    </xf>
    <xf numFmtId="4" fontId="7" fillId="0" borderId="22" xfId="1" applyNumberFormat="1" applyBorder="1" applyAlignment="1">
      <alignment horizontal="center"/>
    </xf>
    <xf numFmtId="4" fontId="7" fillId="0" borderId="23" xfId="1" applyNumberFormat="1" applyBorder="1" applyAlignment="1">
      <alignment horizontal="center"/>
    </xf>
    <xf numFmtId="4" fontId="7" fillId="0" borderId="24" xfId="1" applyNumberFormat="1" applyBorder="1" applyAlignment="1">
      <alignment horizontal="center"/>
    </xf>
    <xf numFmtId="4" fontId="7" fillId="0" borderId="25" xfId="1" applyNumberFormat="1" applyBorder="1" applyAlignment="1">
      <alignment horizontal="center"/>
    </xf>
    <xf numFmtId="4" fontId="7" fillId="0" borderId="26" xfId="1" applyNumberFormat="1" applyBorder="1" applyAlignment="1">
      <alignment horizontal="center"/>
    </xf>
    <xf numFmtId="0" fontId="0" fillId="0" borderId="6" xfId="0" applyFont="1" applyBorder="1" applyAlignment="1">
      <alignment vertical="center"/>
    </xf>
    <xf numFmtId="169" fontId="7" fillId="0" borderId="2" xfId="2" applyNumberFormat="1" applyBorder="1"/>
    <xf numFmtId="169" fontId="7" fillId="0" borderId="9" xfId="2" applyNumberFormat="1" applyBorder="1"/>
    <xf numFmtId="169" fontId="7" fillId="2" borderId="1" xfId="2" applyNumberFormat="1" applyFill="1" applyBorder="1"/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/>
    </xf>
    <xf numFmtId="2" fontId="9" fillId="0" borderId="1" xfId="1" applyNumberFormat="1" applyFont="1" applyFill="1" applyBorder="1" applyAlignment="1" applyProtection="1">
      <alignment vertical="center" wrapText="1"/>
    </xf>
    <xf numFmtId="2" fontId="9" fillId="0" borderId="1" xfId="2" applyNumberFormat="1" applyFont="1" applyFill="1" applyBorder="1" applyAlignment="1" applyProtection="1">
      <alignment vertical="center" wrapText="1"/>
    </xf>
    <xf numFmtId="2" fontId="9" fillId="0" borderId="1" xfId="0" applyNumberFormat="1" applyFont="1" applyFill="1" applyBorder="1"/>
    <xf numFmtId="2" fontId="9" fillId="0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2" fontId="9" fillId="3" borderId="1" xfId="1" applyNumberFormat="1" applyFont="1" applyFill="1" applyBorder="1" applyAlignment="1">
      <alignment vertical="center" wrapText="1"/>
    </xf>
    <xf numFmtId="2" fontId="2" fillId="3" borderId="1" xfId="1" applyNumberFormat="1" applyFont="1" applyFill="1" applyBorder="1" applyAlignment="1" applyProtection="1">
      <alignment vertical="center" wrapText="1"/>
    </xf>
    <xf numFmtId="2" fontId="9" fillId="3" borderId="1" xfId="1" applyNumberFormat="1" applyFont="1" applyFill="1" applyBorder="1" applyAlignment="1" applyProtection="1">
      <alignment vertical="center" wrapText="1"/>
    </xf>
    <xf numFmtId="0" fontId="0" fillId="0" borderId="4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8" fillId="0" borderId="3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169" fontId="7" fillId="0" borderId="2" xfId="1" applyNumberFormat="1" applyBorder="1"/>
    <xf numFmtId="169" fontId="7" fillId="0" borderId="39" xfId="1" applyNumberFormat="1" applyBorder="1"/>
    <xf numFmtId="169" fontId="7" fillId="0" borderId="18" xfId="1" applyNumberFormat="1" applyBorder="1"/>
    <xf numFmtId="169" fontId="7" fillId="0" borderId="40" xfId="1" applyNumberFormat="1" applyBorder="1"/>
    <xf numFmtId="169" fontId="7" fillId="0" borderId="2" xfId="1" applyNumberFormat="1" applyBorder="1" applyAlignment="1">
      <alignment horizontal="right"/>
    </xf>
    <xf numFmtId="169" fontId="7" fillId="0" borderId="39" xfId="1" applyNumberForma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1" xfId="0" applyBorder="1" applyAlignment="1">
      <alignment horizontal="left"/>
    </xf>
    <xf numFmtId="2" fontId="0" fillId="2" borderId="2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8" fillId="0" borderId="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 wrapText="1"/>
    </xf>
    <xf numFmtId="0" fontId="7" fillId="2" borderId="9" xfId="0" applyFont="1" applyFill="1" applyBorder="1" applyAlignment="1">
      <alignment horizontal="right" vertical="center" wrapText="1"/>
    </xf>
    <xf numFmtId="0" fontId="8" fillId="2" borderId="35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39"/>
  <sheetViews>
    <sheetView tabSelected="1" zoomScaleNormal="100" workbookViewId="0">
      <selection activeCell="C36" sqref="C36:F36"/>
    </sheetView>
  </sheetViews>
  <sheetFormatPr defaultRowHeight="15" x14ac:dyDescent="0.25"/>
  <cols>
    <col min="1" max="1" width="2.140625" customWidth="1"/>
    <col min="2" max="2" width="34.7109375" customWidth="1"/>
    <col min="3" max="3" width="12.28515625" customWidth="1"/>
    <col min="4" max="4" width="12.5703125" customWidth="1"/>
    <col min="5" max="6" width="12.42578125" bestFit="1" customWidth="1"/>
    <col min="7" max="1015" width="8.5703125"/>
  </cols>
  <sheetData>
    <row r="1" spans="2:6" ht="15.75" thickBot="1" x14ac:dyDescent="0.3"/>
    <row r="2" spans="2:6" x14ac:dyDescent="0.25">
      <c r="B2" s="130" t="s">
        <v>121</v>
      </c>
      <c r="C2" s="131"/>
      <c r="D2" s="131"/>
      <c r="E2" s="131"/>
      <c r="F2" s="132"/>
    </row>
    <row r="3" spans="2:6" ht="15.75" customHeight="1" x14ac:dyDescent="0.25">
      <c r="B3" s="127" t="s">
        <v>98</v>
      </c>
      <c r="C3" s="128"/>
      <c r="D3" s="128"/>
      <c r="E3" s="128"/>
      <c r="F3" s="129"/>
    </row>
    <row r="4" spans="2:6" ht="15" customHeight="1" x14ac:dyDescent="0.25">
      <c r="B4" s="127" t="s">
        <v>99</v>
      </c>
      <c r="C4" s="128"/>
      <c r="D4" s="128"/>
      <c r="E4" s="128"/>
      <c r="F4" s="129"/>
    </row>
    <row r="5" spans="2:6" ht="15" customHeight="1" x14ac:dyDescent="0.25">
      <c r="B5" s="58" t="s">
        <v>100</v>
      </c>
      <c r="C5" s="128" t="s">
        <v>140</v>
      </c>
      <c r="D5" s="128"/>
      <c r="E5" s="128"/>
      <c r="F5" s="129"/>
    </row>
    <row r="6" spans="2:6" x14ac:dyDescent="0.25">
      <c r="B6" s="140" t="s">
        <v>101</v>
      </c>
      <c r="C6" s="141"/>
      <c r="D6" s="141"/>
      <c r="E6" s="141"/>
      <c r="F6" s="142"/>
    </row>
    <row r="7" spans="2:6" x14ac:dyDescent="0.25">
      <c r="B7" s="140" t="s">
        <v>102</v>
      </c>
      <c r="C7" s="141"/>
      <c r="D7" s="141"/>
      <c r="E7" s="141"/>
      <c r="F7" s="142"/>
    </row>
    <row r="8" spans="2:6" ht="15.75" customHeight="1" x14ac:dyDescent="0.25">
      <c r="B8" s="138" t="s">
        <v>103</v>
      </c>
      <c r="C8" s="139"/>
      <c r="D8" s="128" t="s">
        <v>104</v>
      </c>
      <c r="E8" s="128"/>
      <c r="F8" s="129"/>
    </row>
    <row r="9" spans="2:6" x14ac:dyDescent="0.25">
      <c r="B9" s="138" t="s">
        <v>105</v>
      </c>
      <c r="C9" s="139"/>
      <c r="D9" s="128" t="s">
        <v>106</v>
      </c>
      <c r="E9" s="128"/>
      <c r="F9" s="129"/>
    </row>
    <row r="10" spans="2:6" x14ac:dyDescent="0.25">
      <c r="B10" s="138" t="s">
        <v>107</v>
      </c>
      <c r="C10" s="139"/>
      <c r="D10" s="128">
        <v>241695</v>
      </c>
      <c r="E10" s="128"/>
      <c r="F10" s="129"/>
    </row>
    <row r="11" spans="2:6" ht="15.75" thickBot="1" x14ac:dyDescent="0.3">
      <c r="B11" s="157" t="s">
        <v>108</v>
      </c>
      <c r="C11" s="158"/>
      <c r="D11" s="155" t="s">
        <v>109</v>
      </c>
      <c r="E11" s="155"/>
      <c r="F11" s="156"/>
    </row>
    <row r="12" spans="2:6" x14ac:dyDescent="0.25">
      <c r="B12" s="86" t="s">
        <v>133</v>
      </c>
      <c r="C12" s="133"/>
      <c r="D12" s="134"/>
      <c r="E12" s="134"/>
      <c r="F12" s="135"/>
    </row>
    <row r="13" spans="2:6" x14ac:dyDescent="0.25">
      <c r="B13" s="59" t="s">
        <v>103</v>
      </c>
      <c r="C13" s="136"/>
      <c r="D13" s="136"/>
      <c r="E13" s="136"/>
      <c r="F13" s="137"/>
    </row>
    <row r="14" spans="2:6" x14ac:dyDescent="0.25">
      <c r="B14" s="59" t="s">
        <v>110</v>
      </c>
      <c r="C14" s="136"/>
      <c r="D14" s="136"/>
      <c r="E14" s="136"/>
      <c r="F14" s="137"/>
    </row>
    <row r="15" spans="2:6" x14ac:dyDescent="0.25">
      <c r="B15" s="59" t="s">
        <v>111</v>
      </c>
      <c r="C15" s="136"/>
      <c r="D15" s="136"/>
      <c r="E15" s="136"/>
      <c r="F15" s="137"/>
    </row>
    <row r="16" spans="2:6" x14ac:dyDescent="0.25">
      <c r="B16" s="59" t="s">
        <v>107</v>
      </c>
      <c r="C16" s="136"/>
      <c r="D16" s="136"/>
      <c r="E16" s="136"/>
      <c r="F16" s="137"/>
    </row>
    <row r="17" spans="2:14" x14ac:dyDescent="0.25">
      <c r="B17" s="59" t="s">
        <v>112</v>
      </c>
      <c r="C17" s="136"/>
      <c r="D17" s="136"/>
      <c r="E17" s="136"/>
      <c r="F17" s="137"/>
    </row>
    <row r="18" spans="2:14" x14ac:dyDescent="0.25">
      <c r="B18" s="59" t="s">
        <v>113</v>
      </c>
      <c r="C18" s="136"/>
      <c r="D18" s="136"/>
      <c r="E18" s="136"/>
      <c r="F18" s="137"/>
    </row>
    <row r="19" spans="2:14" x14ac:dyDescent="0.25">
      <c r="B19" s="59" t="s">
        <v>114</v>
      </c>
      <c r="C19" s="136"/>
      <c r="D19" s="136"/>
      <c r="E19" s="136"/>
      <c r="F19" s="137"/>
    </row>
    <row r="20" spans="2:14" x14ac:dyDescent="0.25">
      <c r="B20" s="59" t="s">
        <v>115</v>
      </c>
      <c r="C20" s="136"/>
      <c r="D20" s="136"/>
      <c r="E20" s="136"/>
      <c r="F20" s="137"/>
    </row>
    <row r="21" spans="2:14" ht="15.75" thickBot="1" x14ac:dyDescent="0.3">
      <c r="B21" s="63" t="s">
        <v>116</v>
      </c>
      <c r="C21" s="149"/>
      <c r="D21" s="149"/>
      <c r="E21" s="149"/>
      <c r="F21" s="150"/>
    </row>
    <row r="22" spans="2:14" ht="15.75" thickBot="1" x14ac:dyDescent="0.3">
      <c r="B22" s="107" t="s">
        <v>122</v>
      </c>
      <c r="C22" s="108"/>
      <c r="D22" s="108"/>
      <c r="E22" s="108"/>
      <c r="F22" s="109"/>
      <c r="G22" s="56"/>
    </row>
    <row r="23" spans="2:14" x14ac:dyDescent="0.25">
      <c r="B23" s="105" t="s">
        <v>152</v>
      </c>
      <c r="C23" s="122" t="s">
        <v>123</v>
      </c>
      <c r="D23" s="123"/>
      <c r="E23" s="122" t="s">
        <v>118</v>
      </c>
      <c r="F23" s="124"/>
      <c r="J23" s="53"/>
      <c r="K23" s="54"/>
      <c r="L23" s="54"/>
      <c r="M23" s="54"/>
      <c r="N23" s="53"/>
    </row>
    <row r="24" spans="2:14" x14ac:dyDescent="0.25">
      <c r="B24" s="106"/>
      <c r="C24" s="57" t="s">
        <v>12</v>
      </c>
      <c r="D24" s="57" t="s">
        <v>13</v>
      </c>
      <c r="E24" s="57" t="s">
        <v>12</v>
      </c>
      <c r="F24" s="61" t="s">
        <v>13</v>
      </c>
      <c r="J24" s="53"/>
      <c r="K24" s="54"/>
      <c r="L24" s="54"/>
      <c r="M24" s="54"/>
      <c r="N24" s="53"/>
    </row>
    <row r="25" spans="2:14" x14ac:dyDescent="0.25">
      <c r="B25" s="45" t="s">
        <v>88</v>
      </c>
      <c r="C25" s="89"/>
      <c r="D25" s="89"/>
      <c r="E25" s="87">
        <f>C25*'Spotřeba celkem'!H4/1000</f>
        <v>0</v>
      </c>
      <c r="F25" s="88"/>
      <c r="J25" s="53"/>
      <c r="K25" s="54"/>
      <c r="L25" s="54"/>
      <c r="M25" s="54"/>
      <c r="N25" s="53"/>
    </row>
    <row r="26" spans="2:14" x14ac:dyDescent="0.25">
      <c r="B26" s="45" t="s">
        <v>89</v>
      </c>
      <c r="C26" s="89"/>
      <c r="D26" s="89"/>
      <c r="E26" s="87">
        <f>C26*'Spotřeba celkem'!H5/1000</f>
        <v>0</v>
      </c>
      <c r="F26" s="88">
        <f>D26*'Spotřeba celkem'!I5/1000</f>
        <v>0</v>
      </c>
      <c r="J26" s="53"/>
      <c r="K26" s="54"/>
      <c r="L26" s="54"/>
      <c r="M26" s="54"/>
      <c r="N26" s="53"/>
    </row>
    <row r="27" spans="2:14" x14ac:dyDescent="0.25">
      <c r="B27" s="45" t="s">
        <v>90</v>
      </c>
      <c r="C27" s="89"/>
      <c r="D27" s="89"/>
      <c r="E27" s="87">
        <f>C27*'Spotřeba celkem'!H6/1000</f>
        <v>0</v>
      </c>
      <c r="F27" s="88">
        <f>D27*'Spotřeba celkem'!I6/1000</f>
        <v>0</v>
      </c>
      <c r="J27" s="53"/>
      <c r="K27" s="54"/>
      <c r="L27" s="54"/>
      <c r="M27" s="54"/>
      <c r="N27" s="53"/>
    </row>
    <row r="28" spans="2:14" x14ac:dyDescent="0.25">
      <c r="B28" s="45" t="s">
        <v>91</v>
      </c>
      <c r="C28" s="89"/>
      <c r="D28" s="89"/>
      <c r="E28" s="87">
        <f>C28*'Spotřeba celkem'!H7/1000</f>
        <v>0</v>
      </c>
      <c r="F28" s="88"/>
      <c r="J28" s="53"/>
      <c r="K28" s="54"/>
      <c r="L28" s="54"/>
      <c r="M28" s="54"/>
      <c r="N28" s="53"/>
    </row>
    <row r="29" spans="2:14" x14ac:dyDescent="0.25">
      <c r="B29" s="45" t="s">
        <v>92</v>
      </c>
      <c r="C29" s="89"/>
      <c r="D29" s="89"/>
      <c r="E29" s="87">
        <f>C29*'Spotřeba celkem'!H8/1000</f>
        <v>0</v>
      </c>
      <c r="F29" s="88"/>
      <c r="J29" s="53"/>
      <c r="K29" s="54"/>
      <c r="L29" s="54"/>
      <c r="M29" s="54"/>
      <c r="N29" s="53"/>
    </row>
    <row r="30" spans="2:14" x14ac:dyDescent="0.25">
      <c r="B30" s="60" t="s">
        <v>93</v>
      </c>
      <c r="C30" s="125"/>
      <c r="D30" s="126"/>
      <c r="E30" s="69">
        <f>C30*'Spotřeba celkem'!H9</f>
        <v>0</v>
      </c>
      <c r="F30" s="70"/>
      <c r="J30" s="53"/>
      <c r="K30" s="54"/>
      <c r="L30" s="54"/>
      <c r="M30" s="54"/>
      <c r="N30" s="53"/>
    </row>
    <row r="31" spans="2:14" x14ac:dyDescent="0.25">
      <c r="B31" s="60"/>
      <c r="C31" s="120" t="s">
        <v>97</v>
      </c>
      <c r="D31" s="121"/>
      <c r="E31" s="114">
        <f>SUM(E25:F29)+E30*12</f>
        <v>0</v>
      </c>
      <c r="F31" s="115"/>
      <c r="J31" s="53"/>
      <c r="K31" s="54"/>
      <c r="L31" s="54"/>
      <c r="M31" s="54"/>
      <c r="N31" s="53"/>
    </row>
    <row r="32" spans="2:14" x14ac:dyDescent="0.25">
      <c r="B32" s="60" t="s">
        <v>139</v>
      </c>
      <c r="C32" s="118"/>
      <c r="D32" s="119"/>
      <c r="E32" s="114">
        <f>C32*'Spotřeba celkem'!H11</f>
        <v>0</v>
      </c>
      <c r="F32" s="115"/>
      <c r="J32" s="53"/>
      <c r="K32" s="54"/>
      <c r="L32" s="54"/>
      <c r="M32" s="54"/>
      <c r="N32" s="53"/>
    </row>
    <row r="33" spans="2:14" x14ac:dyDescent="0.25">
      <c r="B33" s="60"/>
      <c r="C33" s="116" t="s">
        <v>118</v>
      </c>
      <c r="D33" s="117"/>
      <c r="E33" s="110">
        <f>SUM(E31:E32)</f>
        <v>0</v>
      </c>
      <c r="F33" s="111"/>
      <c r="J33" s="53"/>
      <c r="K33" s="54"/>
      <c r="L33" s="54"/>
      <c r="M33" s="54"/>
      <c r="N33" s="53"/>
    </row>
    <row r="34" spans="2:14" ht="15.75" thickBot="1" x14ac:dyDescent="0.3">
      <c r="B34" s="65"/>
      <c r="C34" s="66" t="s">
        <v>119</v>
      </c>
      <c r="D34" s="66"/>
      <c r="E34" s="112">
        <f>E33*1.21</f>
        <v>0</v>
      </c>
      <c r="F34" s="113"/>
      <c r="J34" s="53"/>
      <c r="K34" s="54"/>
      <c r="L34" s="54"/>
      <c r="M34" s="54"/>
      <c r="N34" s="53"/>
    </row>
    <row r="35" spans="2:14" x14ac:dyDescent="0.25">
      <c r="B35" s="64" t="s">
        <v>113</v>
      </c>
      <c r="C35" s="153"/>
      <c r="D35" s="153"/>
      <c r="E35" s="153"/>
      <c r="F35" s="154"/>
    </row>
    <row r="36" spans="2:14" ht="69" customHeight="1" x14ac:dyDescent="0.25">
      <c r="B36" s="58" t="s">
        <v>127</v>
      </c>
      <c r="C36" s="151" t="s">
        <v>117</v>
      </c>
      <c r="D36" s="151"/>
      <c r="E36" s="151"/>
      <c r="F36" s="152"/>
    </row>
    <row r="37" spans="2:14" x14ac:dyDescent="0.25">
      <c r="B37" s="58" t="s">
        <v>120</v>
      </c>
      <c r="C37" s="147"/>
      <c r="D37" s="147"/>
      <c r="E37" s="147"/>
      <c r="F37" s="148"/>
    </row>
    <row r="38" spans="2:14" x14ac:dyDescent="0.25">
      <c r="B38" s="58" t="s">
        <v>128</v>
      </c>
      <c r="C38" s="143"/>
      <c r="D38" s="143"/>
      <c r="E38" s="143"/>
      <c r="F38" s="144"/>
    </row>
    <row r="39" spans="2:14" ht="15.75" thickBot="1" x14ac:dyDescent="0.3">
      <c r="B39" s="62" t="s">
        <v>129</v>
      </c>
      <c r="C39" s="145"/>
      <c r="D39" s="145"/>
      <c r="E39" s="145"/>
      <c r="F39" s="146"/>
      <c r="G39" s="55"/>
    </row>
  </sheetData>
  <sheetProtection algorithmName="SHA-512" hashValue="kCowZUQiqBBqtwtIfeJoX3S/Mc9ntwwL37O2F8SCig/NbWkbOzp7OhdJ7RivW/L2n+QiH9X0mwOVugTNgQKH6Q==" saltValue="3QEjcmmcuuqWL0Q9lk7cvw==" spinCount="100000" sheet="1" objects="1" scenarios="1"/>
  <protectedRanges>
    <protectedRange sqref="C32" name="Oblast2"/>
    <protectedRange sqref="C13:F21 C25:C29 C30:D30 D27 D26 C35:F39" name="K vyplnění"/>
  </protectedRanges>
  <mergeCells count="41">
    <mergeCell ref="C18:F18"/>
    <mergeCell ref="C19:F19"/>
    <mergeCell ref="C20:F20"/>
    <mergeCell ref="D11:F11"/>
    <mergeCell ref="D8:F8"/>
    <mergeCell ref="D9:F9"/>
    <mergeCell ref="D10:F10"/>
    <mergeCell ref="C15:F15"/>
    <mergeCell ref="C16:F16"/>
    <mergeCell ref="C17:F17"/>
    <mergeCell ref="B10:C10"/>
    <mergeCell ref="B9:C9"/>
    <mergeCell ref="B11:C11"/>
    <mergeCell ref="C38:F38"/>
    <mergeCell ref="C39:F39"/>
    <mergeCell ref="C37:F37"/>
    <mergeCell ref="C21:F21"/>
    <mergeCell ref="C36:F36"/>
    <mergeCell ref="C35:F35"/>
    <mergeCell ref="B4:F4"/>
    <mergeCell ref="B2:F2"/>
    <mergeCell ref="C12:F12"/>
    <mergeCell ref="C13:F13"/>
    <mergeCell ref="C14:F14"/>
    <mergeCell ref="B8:C8"/>
    <mergeCell ref="B7:F7"/>
    <mergeCell ref="B6:F6"/>
    <mergeCell ref="C5:F5"/>
    <mergeCell ref="B3:F3"/>
    <mergeCell ref="B23:B24"/>
    <mergeCell ref="B22:F22"/>
    <mergeCell ref="E33:F33"/>
    <mergeCell ref="E34:F34"/>
    <mergeCell ref="E31:F31"/>
    <mergeCell ref="E32:F32"/>
    <mergeCell ref="C33:D33"/>
    <mergeCell ref="C32:D32"/>
    <mergeCell ref="C31:D31"/>
    <mergeCell ref="C23:D23"/>
    <mergeCell ref="E23:F23"/>
    <mergeCell ref="C30:D30"/>
  </mergeCells>
  <pageMargins left="0.7" right="0.7" top="0.75" bottom="0.75" header="0.3" footer="0.3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"/>
  <sheetViews>
    <sheetView zoomScaleNormal="100" workbookViewId="0">
      <selection activeCell="G10" sqref="G10"/>
    </sheetView>
  </sheetViews>
  <sheetFormatPr defaultRowHeight="15" x14ac:dyDescent="0.25"/>
  <cols>
    <col min="1" max="1" width="21.42578125" customWidth="1"/>
    <col min="2" max="2" width="10" bestFit="1" customWidth="1"/>
    <col min="3" max="3" width="14.5703125" customWidth="1"/>
    <col min="4" max="4" width="10" bestFit="1" customWidth="1"/>
    <col min="5" max="5" width="13.140625" customWidth="1"/>
    <col min="6" max="6" width="12.140625" customWidth="1"/>
    <col min="7" max="7" width="16.42578125" customWidth="1"/>
    <col min="8" max="8" width="9.85546875" customWidth="1"/>
    <col min="9" max="9" width="17.7109375" customWidth="1"/>
    <col min="10" max="10" width="18.5703125" customWidth="1"/>
    <col min="11" max="1026" width="8.5703125"/>
  </cols>
  <sheetData>
    <row r="1" spans="1:9" ht="15.75" thickBot="1" x14ac:dyDescent="0.3"/>
    <row r="2" spans="1:9" x14ac:dyDescent="0.25">
      <c r="A2" s="44" t="s">
        <v>87</v>
      </c>
      <c r="B2" s="159" t="s">
        <v>132</v>
      </c>
      <c r="C2" s="160"/>
      <c r="D2" s="123" t="s">
        <v>131</v>
      </c>
      <c r="E2" s="122"/>
      <c r="F2" s="159" t="s">
        <v>130</v>
      </c>
      <c r="G2" s="160"/>
      <c r="H2" s="159" t="s">
        <v>142</v>
      </c>
      <c r="I2" s="160"/>
    </row>
    <row r="3" spans="1:9" ht="15.75" thickBot="1" x14ac:dyDescent="0.3">
      <c r="A3" s="46"/>
      <c r="B3" s="49" t="s">
        <v>12</v>
      </c>
      <c r="C3" s="50" t="s">
        <v>13</v>
      </c>
      <c r="D3" s="51" t="s">
        <v>12</v>
      </c>
      <c r="E3" s="52" t="s">
        <v>13</v>
      </c>
      <c r="F3" s="49" t="s">
        <v>12</v>
      </c>
      <c r="G3" s="50" t="s">
        <v>13</v>
      </c>
      <c r="H3" s="49" t="s">
        <v>12</v>
      </c>
      <c r="I3" s="50" t="s">
        <v>13</v>
      </c>
    </row>
    <row r="4" spans="1:9" x14ac:dyDescent="0.25">
      <c r="A4" s="48" t="s">
        <v>88</v>
      </c>
      <c r="B4" s="71">
        <f>SUM('Odběrná místa'!H4:H14)</f>
        <v>22279</v>
      </c>
      <c r="C4" s="72"/>
      <c r="D4" s="73">
        <f>SUM('Odběrná místa'!I4:I14)</f>
        <v>33944</v>
      </c>
      <c r="E4" s="74"/>
      <c r="F4" s="71">
        <f>SUM('Odběrná místa'!J4:J14)</f>
        <v>28029</v>
      </c>
      <c r="G4" s="72"/>
      <c r="H4" s="71">
        <f>SUM('Odběrná místa'!K4:K16)</f>
        <v>21701</v>
      </c>
      <c r="I4" s="72"/>
    </row>
    <row r="5" spans="1:9" x14ac:dyDescent="0.25">
      <c r="A5" s="45" t="s">
        <v>89</v>
      </c>
      <c r="B5" s="75">
        <f>'Odběrná místa'!H17+'Odběrná místa'!H19+'Odběrná místa'!H21+'Odběrná místa'!H23+'Odběrná místa'!H25+'Odběrná místa'!H27+'Odběrná místa'!H29</f>
        <v>18586.2</v>
      </c>
      <c r="C5" s="76">
        <f>'Odběrná místa'!H18+'Odběrná místa'!H20+'Odběrná místa'!H22+'Odběrná místa'!H24+'Odběrná místa'!H26+'Odběrná místa'!H28+'Odběrná místa'!H30</f>
        <v>7181.1</v>
      </c>
      <c r="D5" s="77">
        <f>'Odběrná místa'!I17+'Odběrná místa'!I19+'Odběrná místa'!I21+'Odběrná místa'!I23+'Odběrná místa'!I25+'Odběrná místa'!I27+'Odběrná místa'!I29</f>
        <v>23565</v>
      </c>
      <c r="E5" s="78">
        <f>'Odběrná místa'!I18+'Odběrná místa'!I20+'Odběrná místa'!I22+'Odběrná místa'!I24+'Odběrná místa'!I26+'Odběrná místa'!I28+'Odběrná místa'!I30</f>
        <v>35132</v>
      </c>
      <c r="F5" s="75">
        <f>'Odběrná místa'!J17+'Odběrná místa'!J19+'Odběrná místa'!J21+'Odběrná místa'!J23+'Odběrná místa'!J25+'Odběrná místa'!J27+'Odběrná místa'!J29</f>
        <v>28707</v>
      </c>
      <c r="G5" s="76">
        <f>'Odběrná místa'!J18+'Odběrná místa'!J20+'Odběrná místa'!J22+'Odběrná místa'!J24+'Odběrná místa'!J26+'Odběrná místa'!J28+'Odběrná místa'!J30</f>
        <v>33865</v>
      </c>
      <c r="H5" s="75">
        <f>'Odběrná místa'!K17+'Odběrná místa'!K19+'Odběrná místa'!K21+'Odběrná místa'!K23+'Odběrná místa'!K25+'Odběrná místa'!K27+'Odběrná místa'!K29</f>
        <v>18477</v>
      </c>
      <c r="I5" s="76">
        <f>'Odběrná místa'!K18+'Odběrná místa'!K20+'Odběrná místa'!K22+'Odběrná místa'!K24+'Odběrná místa'!K26+'Odběrná místa'!K28+'Odběrná místa'!K30</f>
        <v>24934</v>
      </c>
    </row>
    <row r="6" spans="1:9" x14ac:dyDescent="0.25">
      <c r="A6" s="45" t="s">
        <v>90</v>
      </c>
      <c r="B6" s="75">
        <f>'Odběrná místa'!H31+'Odběrná místa'!H33</f>
        <v>2418.1999999999998</v>
      </c>
      <c r="C6" s="76">
        <f>'Odběrná místa'!H32+'Odběrná místa'!H34</f>
        <v>38804.6</v>
      </c>
      <c r="D6" s="77">
        <f>'Odběrná místa'!I31+'Odběrná místa'!I33</f>
        <v>4483</v>
      </c>
      <c r="E6" s="78">
        <f>'Odběrná místa'!I32+'Odběrná místa'!I34</f>
        <v>56340</v>
      </c>
      <c r="F6" s="75">
        <f>'Odběrná místa'!J31+'Odběrná místa'!J33</f>
        <v>3598</v>
      </c>
      <c r="G6" s="76">
        <f>'Odběrná místa'!J32+'Odběrná místa'!J34</f>
        <v>51348</v>
      </c>
      <c r="H6" s="75">
        <f>'Odběrná místa'!K33+'Odběrná místa'!K31</f>
        <v>3690.6</v>
      </c>
      <c r="I6" s="76">
        <f>'Odběrná místa'!K32+'Odběrná místa'!K34</f>
        <v>49680.800000000003</v>
      </c>
    </row>
    <row r="7" spans="1:9" x14ac:dyDescent="0.25">
      <c r="A7" s="45" t="s">
        <v>91</v>
      </c>
      <c r="B7" s="75">
        <f>SUM('Odběrná místa'!H35:H42)</f>
        <v>77975.7</v>
      </c>
      <c r="C7" s="76"/>
      <c r="D7" s="77">
        <f>SUM('Odběrná místa'!I35:I42)</f>
        <v>83809</v>
      </c>
      <c r="E7" s="78"/>
      <c r="F7" s="75">
        <f>SUM('Odběrná místa'!J35:J42)</f>
        <v>85666</v>
      </c>
      <c r="G7" s="76"/>
      <c r="H7" s="75">
        <f>SUM('Odběrná místa'!K35:K42)</f>
        <v>83530</v>
      </c>
      <c r="I7" s="76"/>
    </row>
    <row r="8" spans="1:9" x14ac:dyDescent="0.25">
      <c r="A8" s="45" t="s">
        <v>92</v>
      </c>
      <c r="B8" s="75">
        <f>'Odběrná místa'!H16</f>
        <v>513</v>
      </c>
      <c r="C8" s="76"/>
      <c r="D8" s="77">
        <f>'Odběrná místa'!I16</f>
        <v>234</v>
      </c>
      <c r="E8" s="78"/>
      <c r="F8" s="75">
        <f>'Odběrná místa'!J16</f>
        <v>256</v>
      </c>
      <c r="G8" s="76"/>
      <c r="H8" s="75">
        <f>'Odběrná místa'!K16</f>
        <v>0</v>
      </c>
      <c r="I8" s="76"/>
    </row>
    <row r="9" spans="1:9" ht="15.75" thickBot="1" x14ac:dyDescent="0.3">
      <c r="A9" s="47" t="s">
        <v>95</v>
      </c>
      <c r="B9" s="79">
        <v>27</v>
      </c>
      <c r="C9" s="80"/>
      <c r="D9" s="79">
        <v>27</v>
      </c>
      <c r="E9" s="81"/>
      <c r="F9" s="79">
        <v>27</v>
      </c>
      <c r="G9" s="80"/>
      <c r="H9" s="79">
        <v>30</v>
      </c>
      <c r="I9" s="80"/>
    </row>
    <row r="10" spans="1:9" ht="15.75" thickBot="1" x14ac:dyDescent="0.3">
      <c r="A10" s="27" t="s">
        <v>94</v>
      </c>
      <c r="B10" s="82">
        <f>SUM(B4:C8)</f>
        <v>167757.79999999999</v>
      </c>
      <c r="C10" s="83"/>
      <c r="D10" s="84">
        <f>SUM(D4:E8)</f>
        <v>237507</v>
      </c>
      <c r="E10" s="85"/>
      <c r="F10" s="82">
        <f>SUM(F4:G8)</f>
        <v>231469</v>
      </c>
      <c r="G10" s="83"/>
      <c r="H10" s="82">
        <f>SUM(H4:I8)</f>
        <v>202013.40000000002</v>
      </c>
      <c r="I10" s="83"/>
    </row>
    <row r="11" spans="1:9" ht="15.75" thickBot="1" x14ac:dyDescent="0.3">
      <c r="A11" s="27" t="s">
        <v>139</v>
      </c>
      <c r="B11" s="82">
        <f>SUM('Odběrná místa'!H47:H50)</f>
        <v>367</v>
      </c>
      <c r="C11" s="83"/>
      <c r="D11" s="82">
        <f>SUM('Odběrná místa'!I47:I50)</f>
        <v>407.81</v>
      </c>
      <c r="E11" s="85"/>
      <c r="F11" s="82">
        <f>SUM('Odběrná místa'!J47:J50)</f>
        <v>304.536</v>
      </c>
      <c r="G11" s="83"/>
      <c r="H11" s="82">
        <f>SUM('Odběrná místa'!K47:K50)</f>
        <v>331.41209000000003</v>
      </c>
      <c r="I11" s="83"/>
    </row>
  </sheetData>
  <sheetProtection algorithmName="SHA-512" hashValue="AI99qRS2zJ5I2++LZeqPb8587XFUaNCEeYmk6A67X7MJuK9CjnX/HXRrCprriuRyomoGGn/XPlGmTF4pdP316A==" saltValue="1rJWY45iRjPl/BKrlGuCzQ==" spinCount="100000" sheet="1" objects="1" scenarios="1"/>
  <mergeCells count="4">
    <mergeCell ref="B2:C2"/>
    <mergeCell ref="D2:E2"/>
    <mergeCell ref="F2:G2"/>
    <mergeCell ref="H2:I2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topLeftCell="A29" zoomScaleNormal="100" workbookViewId="0">
      <selection activeCell="K47" sqref="K47"/>
    </sheetView>
  </sheetViews>
  <sheetFormatPr defaultColWidth="12.7109375" defaultRowHeight="15" x14ac:dyDescent="0.25"/>
  <cols>
    <col min="1" max="1" width="25.85546875" style="1" customWidth="1"/>
    <col min="2" max="2" width="11" style="2" bestFit="1" customWidth="1"/>
    <col min="3" max="3" width="20.42578125" style="3" customWidth="1"/>
    <col min="4" max="4" width="14.7109375" style="3" customWidth="1"/>
    <col min="5" max="5" width="6" style="1" bestFit="1" customWidth="1"/>
    <col min="6" max="6" width="5" style="1" bestFit="1" customWidth="1"/>
    <col min="7" max="7" width="3.28515625" style="1" bestFit="1" customWidth="1"/>
    <col min="8" max="9" width="15.42578125" style="22" bestFit="1" customWidth="1"/>
    <col min="10" max="11" width="15.42578125" style="22" customWidth="1"/>
    <col min="12" max="12" width="19" style="17" customWidth="1"/>
  </cols>
  <sheetData>
    <row r="1" spans="1:16" s="4" customFormat="1" ht="15" customHeight="1" x14ac:dyDescent="0.25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3"/>
    </row>
    <row r="2" spans="1:16" ht="15" customHeight="1" x14ac:dyDescent="0.25">
      <c r="A2" s="18"/>
      <c r="B2" s="5"/>
      <c r="C2" s="5"/>
      <c r="D2" s="5"/>
      <c r="E2" s="6"/>
      <c r="F2" s="6"/>
      <c r="G2" s="6"/>
      <c r="H2" s="40" t="s">
        <v>79</v>
      </c>
      <c r="I2" s="40" t="s">
        <v>78</v>
      </c>
      <c r="J2" s="40" t="s">
        <v>86</v>
      </c>
      <c r="K2" s="40" t="s">
        <v>141</v>
      </c>
      <c r="L2" s="7"/>
    </row>
    <row r="3" spans="1:16" ht="15" customHeight="1" x14ac:dyDescent="0.25">
      <c r="A3" s="9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9" t="s">
        <v>6</v>
      </c>
      <c r="G3" s="9"/>
      <c r="H3" s="11" t="s">
        <v>7</v>
      </c>
      <c r="I3" s="11" t="s">
        <v>7</v>
      </c>
      <c r="J3" s="11" t="s">
        <v>7</v>
      </c>
      <c r="K3" s="11" t="s">
        <v>7</v>
      </c>
      <c r="L3" s="7" t="s">
        <v>8</v>
      </c>
    </row>
    <row r="4" spans="1:16" ht="15" customHeight="1" x14ac:dyDescent="0.25">
      <c r="A4" s="23" t="s">
        <v>19</v>
      </c>
      <c r="B4" s="24">
        <v>64005187</v>
      </c>
      <c r="C4" s="24" t="s">
        <v>71</v>
      </c>
      <c r="D4" s="91">
        <v>1637157</v>
      </c>
      <c r="E4" s="32" t="s">
        <v>20</v>
      </c>
      <c r="F4" s="32" t="s">
        <v>21</v>
      </c>
      <c r="G4" s="32"/>
      <c r="H4" s="33">
        <v>9951</v>
      </c>
      <c r="I4" s="41">
        <v>13227</v>
      </c>
      <c r="J4" s="29">
        <v>9092</v>
      </c>
      <c r="K4" s="29">
        <v>1408</v>
      </c>
      <c r="L4" s="7"/>
    </row>
    <row r="5" spans="1:16" ht="15" customHeight="1" x14ac:dyDescent="0.25">
      <c r="A5" s="23" t="s">
        <v>22</v>
      </c>
      <c r="B5" s="24">
        <v>72573540</v>
      </c>
      <c r="C5" s="24" t="s">
        <v>72</v>
      </c>
      <c r="D5" s="91">
        <v>1787719</v>
      </c>
      <c r="E5" s="32" t="s">
        <v>20</v>
      </c>
      <c r="F5" s="32" t="s">
        <v>11</v>
      </c>
      <c r="G5" s="32"/>
      <c r="H5" s="33">
        <v>2330</v>
      </c>
      <c r="I5" s="41">
        <v>2957</v>
      </c>
      <c r="J5" s="29">
        <v>3163</v>
      </c>
      <c r="K5" s="29">
        <v>3318</v>
      </c>
      <c r="L5" s="7"/>
    </row>
    <row r="6" spans="1:16" ht="15" customHeight="1" x14ac:dyDescent="0.25">
      <c r="A6" s="23" t="s">
        <v>76</v>
      </c>
      <c r="B6" s="24">
        <v>1020682173</v>
      </c>
      <c r="C6" s="24" t="s">
        <v>77</v>
      </c>
      <c r="D6" s="91"/>
      <c r="E6" s="32" t="s">
        <v>20</v>
      </c>
      <c r="F6" s="32" t="s">
        <v>35</v>
      </c>
      <c r="G6" s="32"/>
      <c r="H6" s="33"/>
      <c r="I6" s="30">
        <v>33</v>
      </c>
      <c r="J6" s="32">
        <v>620</v>
      </c>
      <c r="K6" s="32">
        <v>645</v>
      </c>
      <c r="L6" s="13"/>
    </row>
    <row r="7" spans="1:16" s="14" customFormat="1" ht="15" customHeight="1" x14ac:dyDescent="0.25">
      <c r="A7" s="23" t="s">
        <v>38</v>
      </c>
      <c r="B7" s="24">
        <v>1074251324</v>
      </c>
      <c r="C7" s="24" t="s">
        <v>39</v>
      </c>
      <c r="D7" s="91">
        <v>1641735</v>
      </c>
      <c r="E7" s="32" t="s">
        <v>20</v>
      </c>
      <c r="F7" s="32" t="s">
        <v>35</v>
      </c>
      <c r="G7" s="32"/>
      <c r="H7" s="33">
        <v>626</v>
      </c>
      <c r="I7" s="30">
        <v>491</v>
      </c>
      <c r="J7" s="32">
        <v>742</v>
      </c>
      <c r="K7" s="32">
        <v>774</v>
      </c>
      <c r="L7" s="13"/>
      <c r="O7" s="12"/>
      <c r="P7" s="12"/>
    </row>
    <row r="8" spans="1:16" s="14" customFormat="1" ht="15" customHeight="1" x14ac:dyDescent="0.25">
      <c r="A8" s="23" t="s">
        <v>43</v>
      </c>
      <c r="B8" s="24">
        <v>1470189866</v>
      </c>
      <c r="C8" s="24" t="s">
        <v>44</v>
      </c>
      <c r="D8" s="91">
        <v>1492420</v>
      </c>
      <c r="E8" s="32" t="s">
        <v>20</v>
      </c>
      <c r="F8" s="32" t="s">
        <v>45</v>
      </c>
      <c r="G8" s="32"/>
      <c r="H8" s="33">
        <v>10</v>
      </c>
      <c r="I8" s="30">
        <v>8232</v>
      </c>
      <c r="J8" s="32">
        <v>5535</v>
      </c>
      <c r="K8" s="32">
        <v>6635</v>
      </c>
      <c r="L8" s="13"/>
      <c r="O8" s="12"/>
      <c r="P8" s="12"/>
    </row>
    <row r="9" spans="1:16" s="14" customFormat="1" ht="15" customHeight="1" x14ac:dyDescent="0.25">
      <c r="A9" s="100" t="s">
        <v>146</v>
      </c>
      <c r="B9" s="101">
        <v>1003184882</v>
      </c>
      <c r="C9" s="101" t="s">
        <v>149</v>
      </c>
      <c r="D9" s="91"/>
      <c r="E9" s="104" t="s">
        <v>153</v>
      </c>
      <c r="F9" s="102" t="s">
        <v>35</v>
      </c>
      <c r="G9" s="32"/>
      <c r="H9" s="33"/>
      <c r="I9" s="30"/>
      <c r="J9" s="32"/>
      <c r="K9" s="32">
        <v>0</v>
      </c>
      <c r="L9" s="13"/>
      <c r="O9" s="12"/>
      <c r="P9" s="12"/>
    </row>
    <row r="10" spans="1:16" s="14" customFormat="1" ht="15" customHeight="1" x14ac:dyDescent="0.25">
      <c r="A10" s="100" t="s">
        <v>147</v>
      </c>
      <c r="B10" s="101">
        <v>1021159686</v>
      </c>
      <c r="C10" s="101" t="s">
        <v>150</v>
      </c>
      <c r="D10" s="91"/>
      <c r="E10" s="102" t="s">
        <v>20</v>
      </c>
      <c r="F10" s="102" t="s">
        <v>35</v>
      </c>
      <c r="G10" s="32"/>
      <c r="H10" s="33"/>
      <c r="I10" s="30"/>
      <c r="J10" s="32"/>
      <c r="K10" s="32">
        <v>0</v>
      </c>
      <c r="L10" s="13"/>
      <c r="O10" s="12"/>
      <c r="P10" s="12"/>
    </row>
    <row r="11" spans="1:16" s="14" customFormat="1" ht="15" customHeight="1" x14ac:dyDescent="0.25">
      <c r="A11" s="100" t="s">
        <v>148</v>
      </c>
      <c r="B11" s="101">
        <v>90006654</v>
      </c>
      <c r="C11" s="101" t="s">
        <v>151</v>
      </c>
      <c r="D11" s="91"/>
      <c r="E11" s="102" t="s">
        <v>20</v>
      </c>
      <c r="F11" s="102" t="s">
        <v>35</v>
      </c>
      <c r="G11" s="103"/>
      <c r="H11" s="33"/>
      <c r="I11" s="30"/>
      <c r="J11" s="32"/>
      <c r="K11" s="32">
        <v>95</v>
      </c>
      <c r="L11" s="13"/>
      <c r="O11" s="12"/>
      <c r="P11" s="12"/>
    </row>
    <row r="12" spans="1:16" ht="15" customHeight="1" x14ac:dyDescent="0.25">
      <c r="A12" s="23" t="s">
        <v>56</v>
      </c>
      <c r="B12" s="24">
        <v>64004239</v>
      </c>
      <c r="C12" s="24" t="s">
        <v>57</v>
      </c>
      <c r="D12" s="91">
        <v>1318577</v>
      </c>
      <c r="E12" s="32" t="s">
        <v>20</v>
      </c>
      <c r="F12" s="32" t="s">
        <v>58</v>
      </c>
      <c r="G12" s="32"/>
      <c r="H12" s="33">
        <v>1212</v>
      </c>
      <c r="I12" s="41">
        <v>2492</v>
      </c>
      <c r="J12" s="28">
        <v>2365</v>
      </c>
      <c r="K12" s="28">
        <v>2032</v>
      </c>
      <c r="L12" s="32"/>
      <c r="O12" s="12"/>
      <c r="P12" s="12"/>
    </row>
    <row r="13" spans="1:16" ht="15" customHeight="1" x14ac:dyDescent="0.25">
      <c r="A13" s="23" t="s">
        <v>66</v>
      </c>
      <c r="B13" s="24">
        <v>69337952</v>
      </c>
      <c r="C13" s="24" t="s">
        <v>61</v>
      </c>
      <c r="D13" s="91">
        <v>1787723</v>
      </c>
      <c r="E13" s="32" t="s">
        <v>20</v>
      </c>
      <c r="F13" s="32" t="s">
        <v>30</v>
      </c>
      <c r="G13" s="32"/>
      <c r="H13" s="33">
        <v>1852</v>
      </c>
      <c r="I13" s="41">
        <v>214</v>
      </c>
      <c r="J13" s="28">
        <v>214</v>
      </c>
      <c r="K13" s="28">
        <v>0</v>
      </c>
      <c r="L13" s="32" t="s">
        <v>84</v>
      </c>
      <c r="O13" s="12"/>
      <c r="P13" s="12"/>
    </row>
    <row r="14" spans="1:16" s="14" customFormat="1" ht="15" customHeight="1" x14ac:dyDescent="0.2">
      <c r="A14" s="23" t="s">
        <v>125</v>
      </c>
      <c r="B14" s="24"/>
      <c r="C14" s="24">
        <v>601349459</v>
      </c>
      <c r="D14" s="91">
        <v>1318578</v>
      </c>
      <c r="E14" s="32" t="s">
        <v>20</v>
      </c>
      <c r="F14" s="32" t="s">
        <v>45</v>
      </c>
      <c r="G14" s="32"/>
      <c r="H14" s="33">
        <v>6298</v>
      </c>
      <c r="I14" s="33">
        <v>6298</v>
      </c>
      <c r="J14" s="33">
        <v>6298</v>
      </c>
      <c r="K14" s="28">
        <v>6298</v>
      </c>
      <c r="L14" s="32" t="s">
        <v>126</v>
      </c>
      <c r="O14" s="12"/>
      <c r="P14" s="12"/>
    </row>
    <row r="15" spans="1:16" s="98" customFormat="1" ht="15" customHeight="1" x14ac:dyDescent="0.2">
      <c r="A15" s="90" t="s">
        <v>31</v>
      </c>
      <c r="B15" s="91">
        <v>66941143</v>
      </c>
      <c r="C15" s="91" t="s">
        <v>73</v>
      </c>
      <c r="D15" s="92">
        <v>1753338</v>
      </c>
      <c r="E15" s="93" t="s">
        <v>20</v>
      </c>
      <c r="F15" s="93" t="s">
        <v>32</v>
      </c>
      <c r="G15" s="93"/>
      <c r="H15" s="94">
        <v>1853.9</v>
      </c>
      <c r="I15" s="95">
        <v>389</v>
      </c>
      <c r="J15" s="96">
        <v>553</v>
      </c>
      <c r="K15" s="96">
        <v>496</v>
      </c>
      <c r="L15" s="97"/>
      <c r="O15" s="99"/>
      <c r="P15" s="99"/>
    </row>
    <row r="16" spans="1:16" s="14" customFormat="1" ht="15" customHeight="1" x14ac:dyDescent="0.25">
      <c r="A16" s="23" t="s">
        <v>40</v>
      </c>
      <c r="B16" s="24">
        <v>1020137240</v>
      </c>
      <c r="C16" s="24" t="s">
        <v>41</v>
      </c>
      <c r="D16" s="24">
        <v>1484842</v>
      </c>
      <c r="E16" s="32" t="s">
        <v>42</v>
      </c>
      <c r="F16" s="32" t="s">
        <v>30</v>
      </c>
      <c r="G16" s="32"/>
      <c r="H16" s="33">
        <v>513</v>
      </c>
      <c r="I16" s="30">
        <v>234</v>
      </c>
      <c r="J16" s="32">
        <v>256</v>
      </c>
      <c r="K16" s="32">
        <v>0</v>
      </c>
      <c r="L16" s="13"/>
      <c r="O16" s="12"/>
      <c r="P16" s="12"/>
    </row>
    <row r="17" spans="1:16" ht="15" customHeight="1" x14ac:dyDescent="0.25">
      <c r="A17" s="23" t="s">
        <v>33</v>
      </c>
      <c r="B17" s="24">
        <v>21004110</v>
      </c>
      <c r="C17" s="24" t="s">
        <v>34</v>
      </c>
      <c r="D17" s="24">
        <v>1827213</v>
      </c>
      <c r="E17" s="32" t="s">
        <v>17</v>
      </c>
      <c r="F17" s="32" t="s">
        <v>35</v>
      </c>
      <c r="G17" s="32" t="s">
        <v>12</v>
      </c>
      <c r="H17" s="33">
        <v>1050</v>
      </c>
      <c r="I17" s="29">
        <v>824</v>
      </c>
      <c r="J17" s="28">
        <v>212</v>
      </c>
      <c r="K17" s="28">
        <v>492</v>
      </c>
      <c r="L17" s="34"/>
      <c r="O17" s="12"/>
      <c r="P17" s="12"/>
    </row>
    <row r="18" spans="1:16" s="12" customFormat="1" ht="15" customHeight="1" x14ac:dyDescent="0.25">
      <c r="A18" s="23"/>
      <c r="B18" s="24"/>
      <c r="C18" s="24"/>
      <c r="D18" s="24"/>
      <c r="E18" s="32"/>
      <c r="F18" s="32"/>
      <c r="G18" s="32" t="s">
        <v>13</v>
      </c>
      <c r="H18" s="33"/>
      <c r="I18" s="29">
        <v>573</v>
      </c>
      <c r="J18" s="67">
        <v>425</v>
      </c>
      <c r="K18" s="67">
        <v>517</v>
      </c>
      <c r="L18" s="34"/>
    </row>
    <row r="19" spans="1:16" s="12" customFormat="1" ht="15" customHeight="1" x14ac:dyDescent="0.2">
      <c r="A19" s="23" t="s">
        <v>36</v>
      </c>
      <c r="B19" s="24">
        <v>1003218034</v>
      </c>
      <c r="C19" s="24" t="s">
        <v>37</v>
      </c>
      <c r="D19" s="24">
        <v>1318424</v>
      </c>
      <c r="E19" s="32" t="s">
        <v>17</v>
      </c>
      <c r="F19" s="32" t="s">
        <v>35</v>
      </c>
      <c r="G19" s="32" t="s">
        <v>12</v>
      </c>
      <c r="H19" s="33">
        <v>1639</v>
      </c>
      <c r="I19" s="41">
        <v>608</v>
      </c>
      <c r="J19" s="67">
        <v>712</v>
      </c>
      <c r="K19" s="67">
        <v>811</v>
      </c>
      <c r="L19" s="34"/>
    </row>
    <row r="20" spans="1:16" s="12" customFormat="1" ht="15" customHeight="1" x14ac:dyDescent="0.25">
      <c r="A20" s="23"/>
      <c r="B20" s="24"/>
      <c r="C20" s="24"/>
      <c r="D20" s="24"/>
      <c r="E20" s="32"/>
      <c r="F20" s="32"/>
      <c r="G20" s="32" t="s">
        <v>13</v>
      </c>
      <c r="H20" s="33"/>
      <c r="I20" s="29">
        <v>789</v>
      </c>
      <c r="J20" s="67">
        <v>882</v>
      </c>
      <c r="K20" s="67">
        <v>1214</v>
      </c>
      <c r="L20" s="34"/>
    </row>
    <row r="21" spans="1:16" ht="15" customHeight="1" x14ac:dyDescent="0.25">
      <c r="A21" s="23" t="s">
        <v>16</v>
      </c>
      <c r="B21" s="24">
        <v>1003301796</v>
      </c>
      <c r="C21" s="24" t="s">
        <v>69</v>
      </c>
      <c r="D21" s="31">
        <v>1647537</v>
      </c>
      <c r="E21" s="32" t="s">
        <v>17</v>
      </c>
      <c r="F21" s="32" t="s">
        <v>11</v>
      </c>
      <c r="G21" s="32" t="s">
        <v>12</v>
      </c>
      <c r="H21" s="33">
        <v>65</v>
      </c>
      <c r="I21" s="41">
        <v>121</v>
      </c>
      <c r="J21" s="28">
        <v>522</v>
      </c>
      <c r="K21" s="28">
        <v>55</v>
      </c>
      <c r="L21" s="25"/>
    </row>
    <row r="22" spans="1:16" ht="15" customHeight="1" x14ac:dyDescent="0.25">
      <c r="A22" s="23"/>
      <c r="B22" s="24"/>
      <c r="C22" s="24"/>
      <c r="D22" s="31"/>
      <c r="E22" s="32"/>
      <c r="F22" s="32"/>
      <c r="G22" s="32" t="s">
        <v>13</v>
      </c>
      <c r="H22" s="33">
        <v>30</v>
      </c>
      <c r="I22" s="41"/>
      <c r="J22" s="28">
        <v>267</v>
      </c>
      <c r="K22" s="28">
        <v>28</v>
      </c>
      <c r="L22" s="25"/>
    </row>
    <row r="23" spans="1:16" ht="15" customHeight="1" x14ac:dyDescent="0.25">
      <c r="A23" s="23" t="s">
        <v>18</v>
      </c>
      <c r="B23" s="24">
        <v>69355543</v>
      </c>
      <c r="C23" s="24" t="s">
        <v>70</v>
      </c>
      <c r="D23" s="31">
        <v>1634899</v>
      </c>
      <c r="E23" s="32" t="s">
        <v>17</v>
      </c>
      <c r="F23" s="32" t="s">
        <v>11</v>
      </c>
      <c r="G23" s="32" t="s">
        <v>12</v>
      </c>
      <c r="H23" s="33">
        <v>738.2</v>
      </c>
      <c r="I23" s="41">
        <v>214</v>
      </c>
      <c r="J23" s="28">
        <v>227</v>
      </c>
      <c r="K23" s="28">
        <v>431</v>
      </c>
      <c r="L23" s="25"/>
      <c r="O23" s="12"/>
      <c r="P23" s="12"/>
    </row>
    <row r="24" spans="1:16" ht="15" customHeight="1" x14ac:dyDescent="0.25">
      <c r="A24" s="23"/>
      <c r="B24" s="24"/>
      <c r="C24" s="24"/>
      <c r="D24" s="31"/>
      <c r="E24" s="32"/>
      <c r="F24" s="32"/>
      <c r="G24" s="32" t="s">
        <v>13</v>
      </c>
      <c r="H24" s="33">
        <v>3109.1</v>
      </c>
      <c r="I24" s="41">
        <v>7682</v>
      </c>
      <c r="J24" s="28">
        <v>5151</v>
      </c>
      <c r="K24" s="28">
        <v>6260</v>
      </c>
      <c r="L24" s="25"/>
      <c r="O24" s="12"/>
      <c r="P24" s="12"/>
    </row>
    <row r="25" spans="1:16" ht="15" customHeight="1" x14ac:dyDescent="0.25">
      <c r="A25" s="23" t="s">
        <v>64</v>
      </c>
      <c r="B25" s="24">
        <v>1270031918</v>
      </c>
      <c r="C25" s="24" t="s">
        <v>59</v>
      </c>
      <c r="D25" s="24">
        <v>1462120</v>
      </c>
      <c r="E25" s="32" t="s">
        <v>17</v>
      </c>
      <c r="F25" s="36" t="s">
        <v>21</v>
      </c>
      <c r="G25" s="32" t="s">
        <v>12</v>
      </c>
      <c r="H25" s="33">
        <v>8481</v>
      </c>
      <c r="I25" s="41">
        <v>6706</v>
      </c>
      <c r="J25" s="28">
        <v>8993</v>
      </c>
      <c r="K25" s="28">
        <v>8287</v>
      </c>
      <c r="L25" s="32" t="s">
        <v>75</v>
      </c>
      <c r="O25" s="12"/>
      <c r="P25" s="12"/>
    </row>
    <row r="26" spans="1:16" ht="15" customHeight="1" x14ac:dyDescent="0.25">
      <c r="A26" s="23"/>
      <c r="B26" s="24"/>
      <c r="C26" s="24"/>
      <c r="D26" s="24"/>
      <c r="E26" s="32"/>
      <c r="F26" s="36"/>
      <c r="G26" s="32" t="s">
        <v>13</v>
      </c>
      <c r="H26" s="33">
        <v>1874</v>
      </c>
      <c r="I26" s="41">
        <v>1909</v>
      </c>
      <c r="J26" s="28">
        <v>2340</v>
      </c>
      <c r="K26" s="28">
        <v>2214</v>
      </c>
      <c r="L26" s="32" t="s">
        <v>84</v>
      </c>
    </row>
    <row r="27" spans="1:16" ht="15" customHeight="1" x14ac:dyDescent="0.25">
      <c r="A27" s="23" t="s">
        <v>66</v>
      </c>
      <c r="B27" s="24">
        <v>1789024</v>
      </c>
      <c r="C27" s="24" t="s">
        <v>60</v>
      </c>
      <c r="D27" s="24">
        <v>1462112</v>
      </c>
      <c r="E27" s="32" t="s">
        <v>17</v>
      </c>
      <c r="F27" s="36" t="s">
        <v>15</v>
      </c>
      <c r="G27" s="32" t="s">
        <v>12</v>
      </c>
      <c r="H27" s="33">
        <v>6613</v>
      </c>
      <c r="I27" s="41">
        <v>5157</v>
      </c>
      <c r="J27" s="28">
        <v>8106</v>
      </c>
      <c r="K27" s="28">
        <v>7241</v>
      </c>
      <c r="L27" s="32" t="s">
        <v>84</v>
      </c>
    </row>
    <row r="28" spans="1:16" ht="15" customHeight="1" x14ac:dyDescent="0.25">
      <c r="A28" s="23"/>
      <c r="B28" s="24"/>
      <c r="C28" s="24"/>
      <c r="D28" s="24"/>
      <c r="E28" s="32"/>
      <c r="F28" s="36"/>
      <c r="G28" s="32" t="s">
        <v>13</v>
      </c>
      <c r="H28" s="33">
        <v>2168</v>
      </c>
      <c r="I28" s="41">
        <v>1988</v>
      </c>
      <c r="J28" s="28">
        <v>2609</v>
      </c>
      <c r="K28" s="28">
        <v>2763</v>
      </c>
      <c r="L28" s="32"/>
    </row>
    <row r="29" spans="1:16" ht="18" customHeight="1" x14ac:dyDescent="0.25">
      <c r="A29" s="23" t="s">
        <v>82</v>
      </c>
      <c r="B29" s="24">
        <v>4418438</v>
      </c>
      <c r="C29" s="37" t="s">
        <v>85</v>
      </c>
      <c r="D29" s="24">
        <v>1398927</v>
      </c>
      <c r="E29" s="32" t="s">
        <v>17</v>
      </c>
      <c r="F29" s="36" t="s">
        <v>15</v>
      </c>
      <c r="G29" s="32" t="s">
        <v>12</v>
      </c>
      <c r="H29" s="41"/>
      <c r="I29" s="41">
        <v>9935</v>
      </c>
      <c r="J29" s="28">
        <v>9935</v>
      </c>
      <c r="K29" s="28">
        <v>1160</v>
      </c>
      <c r="L29" s="38" t="s">
        <v>83</v>
      </c>
      <c r="O29" s="12"/>
      <c r="P29" s="12"/>
    </row>
    <row r="30" spans="1:16" ht="18" customHeight="1" x14ac:dyDescent="0.25">
      <c r="A30" s="23"/>
      <c r="B30" s="24"/>
      <c r="C30" s="35"/>
      <c r="D30" s="24"/>
      <c r="E30" s="32"/>
      <c r="F30" s="36"/>
      <c r="G30" s="32" t="s">
        <v>13</v>
      </c>
      <c r="H30" s="41"/>
      <c r="I30" s="41">
        <v>22191</v>
      </c>
      <c r="J30" s="28">
        <v>22191</v>
      </c>
      <c r="K30" s="28">
        <v>11938</v>
      </c>
      <c r="L30" s="38"/>
      <c r="O30" s="12"/>
      <c r="P30" s="12"/>
    </row>
    <row r="31" spans="1:16" ht="15" customHeight="1" x14ac:dyDescent="0.25">
      <c r="A31" s="23" t="s">
        <v>9</v>
      </c>
      <c r="B31" s="24">
        <v>71935396</v>
      </c>
      <c r="C31" s="24" t="s">
        <v>67</v>
      </c>
      <c r="D31" s="31">
        <v>1786990</v>
      </c>
      <c r="E31" s="32" t="s">
        <v>10</v>
      </c>
      <c r="F31" s="32" t="s">
        <v>11</v>
      </c>
      <c r="G31" s="32" t="s">
        <v>12</v>
      </c>
      <c r="H31" s="33">
        <v>558</v>
      </c>
      <c r="I31" s="41">
        <v>660</v>
      </c>
      <c r="J31" s="29">
        <v>651</v>
      </c>
      <c r="K31" s="29">
        <v>566</v>
      </c>
      <c r="L31" s="10"/>
      <c r="O31" s="12"/>
      <c r="P31" s="12"/>
    </row>
    <row r="32" spans="1:16" ht="15" customHeight="1" x14ac:dyDescent="0.25">
      <c r="A32" s="23"/>
      <c r="B32" s="24"/>
      <c r="C32" s="24"/>
      <c r="D32" s="31"/>
      <c r="E32" s="32"/>
      <c r="F32" s="32"/>
      <c r="G32" s="32" t="s">
        <v>13</v>
      </c>
      <c r="H32" s="33">
        <v>5939</v>
      </c>
      <c r="I32" s="41">
        <v>10230</v>
      </c>
      <c r="J32" s="29">
        <v>9593</v>
      </c>
      <c r="K32" s="29">
        <v>8986</v>
      </c>
      <c r="L32" s="10"/>
      <c r="O32" s="12"/>
      <c r="P32" s="12"/>
    </row>
    <row r="33" spans="1:16" ht="15" customHeight="1" x14ac:dyDescent="0.25">
      <c r="A33" s="23" t="s">
        <v>14</v>
      </c>
      <c r="B33" s="24">
        <v>4105405</v>
      </c>
      <c r="C33" s="24" t="s">
        <v>68</v>
      </c>
      <c r="D33" s="31">
        <v>1634897</v>
      </c>
      <c r="E33" s="32" t="s">
        <v>10</v>
      </c>
      <c r="F33" s="32" t="s">
        <v>15</v>
      </c>
      <c r="G33" s="32" t="s">
        <v>12</v>
      </c>
      <c r="H33" s="33">
        <v>1860.2</v>
      </c>
      <c r="I33" s="41">
        <v>3823</v>
      </c>
      <c r="J33" s="29">
        <v>2947</v>
      </c>
      <c r="K33" s="29">
        <v>3124.6</v>
      </c>
      <c r="L33" s="10"/>
      <c r="O33" s="12"/>
      <c r="P33" s="12"/>
    </row>
    <row r="34" spans="1:16" ht="15" customHeight="1" x14ac:dyDescent="0.25">
      <c r="A34" s="23"/>
      <c r="B34" s="24"/>
      <c r="C34" s="24"/>
      <c r="D34" s="31"/>
      <c r="E34" s="32"/>
      <c r="F34" s="32"/>
      <c r="G34" s="32" t="s">
        <v>13</v>
      </c>
      <c r="H34" s="33">
        <v>32865.599999999999</v>
      </c>
      <c r="I34" s="41">
        <v>46110</v>
      </c>
      <c r="J34" s="29">
        <v>41755</v>
      </c>
      <c r="K34" s="29">
        <v>40694.800000000003</v>
      </c>
      <c r="L34" s="10"/>
      <c r="O34" s="12"/>
      <c r="P34" s="12"/>
    </row>
    <row r="35" spans="1:16" ht="15" customHeight="1" x14ac:dyDescent="0.25">
      <c r="A35" s="23" t="s">
        <v>23</v>
      </c>
      <c r="B35" s="24">
        <v>45234770</v>
      </c>
      <c r="C35" s="24" t="s">
        <v>24</v>
      </c>
      <c r="D35" s="31">
        <v>1786986</v>
      </c>
      <c r="E35" s="32" t="s">
        <v>25</v>
      </c>
      <c r="F35" s="32" t="s">
        <v>11</v>
      </c>
      <c r="G35" s="32"/>
      <c r="H35" s="33">
        <v>12550.7</v>
      </c>
      <c r="I35" s="41">
        <v>14568</v>
      </c>
      <c r="J35" s="29">
        <v>14766</v>
      </c>
      <c r="K35" s="29">
        <v>13408</v>
      </c>
      <c r="L35" s="7"/>
    </row>
    <row r="36" spans="1:16" ht="15" customHeight="1" x14ac:dyDescent="0.25">
      <c r="A36" s="23" t="s">
        <v>26</v>
      </c>
      <c r="B36" s="24">
        <v>64005068</v>
      </c>
      <c r="C36" s="24" t="s">
        <v>27</v>
      </c>
      <c r="D36" s="31">
        <v>1461491</v>
      </c>
      <c r="E36" s="32" t="s">
        <v>25</v>
      </c>
      <c r="F36" s="32" t="s">
        <v>11</v>
      </c>
      <c r="G36" s="32"/>
      <c r="H36" s="33">
        <v>19717</v>
      </c>
      <c r="I36" s="41">
        <v>23062</v>
      </c>
      <c r="J36" s="29">
        <v>23623</v>
      </c>
      <c r="K36" s="29">
        <v>23167</v>
      </c>
      <c r="L36" s="7"/>
    </row>
    <row r="37" spans="1:16" ht="15" customHeight="1" x14ac:dyDescent="0.25">
      <c r="A37" s="23" t="s">
        <v>28</v>
      </c>
      <c r="B37" s="24">
        <v>2008012273</v>
      </c>
      <c r="C37" s="24" t="s">
        <v>29</v>
      </c>
      <c r="D37" s="31">
        <v>1634895</v>
      </c>
      <c r="E37" s="32" t="s">
        <v>25</v>
      </c>
      <c r="F37" s="32" t="s">
        <v>30</v>
      </c>
      <c r="G37" s="32"/>
      <c r="H37" s="33">
        <v>5917</v>
      </c>
      <c r="I37" s="41">
        <v>9242</v>
      </c>
      <c r="J37" s="29">
        <v>8009</v>
      </c>
      <c r="K37" s="29">
        <v>8831</v>
      </c>
      <c r="L37" s="7"/>
    </row>
    <row r="38" spans="1:16" s="12" customFormat="1" ht="15" customHeight="1" x14ac:dyDescent="0.25">
      <c r="A38" s="23" t="s">
        <v>46</v>
      </c>
      <c r="B38" s="24">
        <v>42864728</v>
      </c>
      <c r="C38" s="24" t="s">
        <v>47</v>
      </c>
      <c r="D38" s="31">
        <v>1461480</v>
      </c>
      <c r="E38" s="32" t="s">
        <v>25</v>
      </c>
      <c r="F38" s="32" t="s">
        <v>11</v>
      </c>
      <c r="G38" s="32"/>
      <c r="H38" s="33">
        <v>15717</v>
      </c>
      <c r="I38" s="29">
        <v>13935</v>
      </c>
      <c r="J38" s="32">
        <v>14906</v>
      </c>
      <c r="K38" s="32">
        <v>14323</v>
      </c>
      <c r="L38" s="13"/>
    </row>
    <row r="39" spans="1:16" ht="15" customHeight="1" x14ac:dyDescent="0.25">
      <c r="A39" s="23" t="s">
        <v>48</v>
      </c>
      <c r="B39" s="24">
        <v>28018677</v>
      </c>
      <c r="C39" s="24" t="s">
        <v>49</v>
      </c>
      <c r="D39" s="31">
        <v>1615750</v>
      </c>
      <c r="E39" s="32" t="s">
        <v>25</v>
      </c>
      <c r="F39" s="32" t="s">
        <v>32</v>
      </c>
      <c r="G39" s="32"/>
      <c r="H39" s="33">
        <v>6249</v>
      </c>
      <c r="I39" s="41">
        <v>5816</v>
      </c>
      <c r="J39" s="32">
        <v>6369</v>
      </c>
      <c r="K39" s="32">
        <v>6135</v>
      </c>
      <c r="L39" s="13"/>
    </row>
    <row r="40" spans="1:16" ht="15" customHeight="1" x14ac:dyDescent="0.25">
      <c r="A40" s="23" t="s">
        <v>50</v>
      </c>
      <c r="B40" s="39">
        <v>11082301</v>
      </c>
      <c r="C40" s="24" t="s">
        <v>51</v>
      </c>
      <c r="D40" s="31">
        <v>1461488</v>
      </c>
      <c r="E40" s="32" t="s">
        <v>25</v>
      </c>
      <c r="F40" s="32" t="s">
        <v>30</v>
      </c>
      <c r="G40" s="32"/>
      <c r="H40" s="33">
        <v>3423</v>
      </c>
      <c r="I40" s="30">
        <v>3786</v>
      </c>
      <c r="J40" s="32">
        <v>3499</v>
      </c>
      <c r="K40" s="32">
        <v>3544</v>
      </c>
      <c r="L40" s="13"/>
    </row>
    <row r="41" spans="1:16" s="14" customFormat="1" ht="15" customHeight="1" x14ac:dyDescent="0.25">
      <c r="A41" s="23" t="s">
        <v>52</v>
      </c>
      <c r="B41" s="24">
        <v>1470151435</v>
      </c>
      <c r="C41" s="24" t="s">
        <v>53</v>
      </c>
      <c r="D41" s="24">
        <v>1000909187</v>
      </c>
      <c r="E41" s="32" t="s">
        <v>25</v>
      </c>
      <c r="F41" s="32" t="s">
        <v>32</v>
      </c>
      <c r="G41" s="32"/>
      <c r="H41" s="33">
        <v>6111</v>
      </c>
      <c r="I41" s="30">
        <v>5680</v>
      </c>
      <c r="J41" s="32">
        <v>6222</v>
      </c>
      <c r="K41" s="32">
        <v>6123</v>
      </c>
      <c r="L41" s="13"/>
      <c r="O41" s="12"/>
      <c r="P41" s="12"/>
    </row>
    <row r="42" spans="1:16" s="14" customFormat="1" ht="15" customHeight="1" x14ac:dyDescent="0.25">
      <c r="A42" s="23" t="s">
        <v>54</v>
      </c>
      <c r="B42" s="24">
        <v>1470193014</v>
      </c>
      <c r="C42" s="24" t="s">
        <v>55</v>
      </c>
      <c r="D42" s="24">
        <v>1000947781</v>
      </c>
      <c r="E42" s="32" t="s">
        <v>25</v>
      </c>
      <c r="F42" s="32" t="s">
        <v>11</v>
      </c>
      <c r="G42" s="32"/>
      <c r="H42" s="33">
        <v>8291</v>
      </c>
      <c r="I42" s="30">
        <v>7720</v>
      </c>
      <c r="J42" s="32">
        <v>8272</v>
      </c>
      <c r="K42" s="32">
        <v>7999</v>
      </c>
      <c r="L42" s="13"/>
      <c r="O42" s="12"/>
      <c r="P42" s="12"/>
    </row>
    <row r="43" spans="1:16" ht="15" customHeight="1" x14ac:dyDescent="0.25">
      <c r="A43" s="23"/>
      <c r="B43" s="24"/>
      <c r="C43" s="24"/>
      <c r="D43" s="8"/>
      <c r="E43" s="10"/>
      <c r="F43" s="10"/>
      <c r="G43" s="10"/>
      <c r="H43" s="19"/>
      <c r="I43" s="15"/>
      <c r="J43" s="6"/>
      <c r="K43" s="6"/>
      <c r="L43" s="42"/>
    </row>
    <row r="44" spans="1:16" ht="15" customHeight="1" x14ac:dyDescent="0.25">
      <c r="A44" s="42" t="s">
        <v>62</v>
      </c>
      <c r="B44" s="42"/>
      <c r="C44" s="42"/>
      <c r="D44" s="42"/>
      <c r="E44" s="42"/>
      <c r="F44" s="42"/>
      <c r="G44" s="42"/>
      <c r="H44" s="42"/>
      <c r="I44" s="42"/>
      <c r="J44" s="6"/>
      <c r="K44" s="6"/>
      <c r="L44" s="7"/>
    </row>
    <row r="45" spans="1:16" s="4" customFormat="1" ht="15" customHeight="1" x14ac:dyDescent="0.25">
      <c r="A45" s="43"/>
      <c r="B45" s="43"/>
      <c r="C45" s="43"/>
      <c r="D45" s="43"/>
      <c r="E45" s="6"/>
      <c r="F45" s="6"/>
      <c r="G45" s="6"/>
      <c r="H45" s="20" t="s">
        <v>74</v>
      </c>
      <c r="I45" s="20" t="s">
        <v>80</v>
      </c>
      <c r="J45" s="6" t="s">
        <v>143</v>
      </c>
      <c r="K45" s="6" t="s">
        <v>144</v>
      </c>
      <c r="L45" s="7" t="s">
        <v>8</v>
      </c>
    </row>
    <row r="46" spans="1:16" s="12" customFormat="1" ht="15" customHeight="1" x14ac:dyDescent="0.25">
      <c r="A46" s="9" t="s">
        <v>1</v>
      </c>
      <c r="B46" s="8" t="s">
        <v>63</v>
      </c>
      <c r="C46" t="s">
        <v>134</v>
      </c>
      <c r="D46" s="8" t="s">
        <v>4</v>
      </c>
      <c r="E46" s="9"/>
      <c r="F46" s="9"/>
      <c r="G46" s="9"/>
      <c r="H46" s="11" t="s">
        <v>124</v>
      </c>
      <c r="I46" s="11"/>
      <c r="J46" s="6"/>
      <c r="K46" s="6"/>
      <c r="L46" s="10"/>
    </row>
    <row r="47" spans="1:16" s="12" customFormat="1" ht="15" customHeight="1" x14ac:dyDescent="0.25">
      <c r="A47" s="9" t="s">
        <v>64</v>
      </c>
      <c r="B47" s="8">
        <v>7068194</v>
      </c>
      <c r="C47" s="8" t="s">
        <v>137</v>
      </c>
      <c r="D47" s="8">
        <v>702750295</v>
      </c>
      <c r="E47" s="10"/>
      <c r="F47" s="10"/>
      <c r="G47" s="10"/>
      <c r="H47" s="21">
        <v>96</v>
      </c>
      <c r="I47" s="21">
        <v>85.81</v>
      </c>
      <c r="J47" s="21">
        <v>49.25</v>
      </c>
      <c r="K47" s="28">
        <v>43.389410000000005</v>
      </c>
      <c r="L47" s="26" t="s">
        <v>81</v>
      </c>
    </row>
    <row r="48" spans="1:16" s="12" customFormat="1" ht="15" customHeight="1" x14ac:dyDescent="0.25">
      <c r="A48" s="9" t="s">
        <v>65</v>
      </c>
      <c r="B48" s="8">
        <v>6929584</v>
      </c>
      <c r="C48" s="8" t="s">
        <v>138</v>
      </c>
      <c r="D48" s="8">
        <v>702176594</v>
      </c>
      <c r="E48" s="10"/>
      <c r="F48" s="10"/>
      <c r="G48" s="10"/>
      <c r="H48" s="21">
        <v>136</v>
      </c>
      <c r="I48" s="21">
        <v>142</v>
      </c>
      <c r="J48" s="21">
        <v>123</v>
      </c>
      <c r="K48" s="28">
        <v>133.03998000000001</v>
      </c>
      <c r="L48" s="10"/>
    </row>
    <row r="49" spans="1:12" s="16" customFormat="1" ht="15" customHeight="1" x14ac:dyDescent="0.25">
      <c r="A49" s="9" t="s">
        <v>66</v>
      </c>
      <c r="B49" s="8">
        <v>12032012</v>
      </c>
      <c r="C49" s="8" t="s">
        <v>136</v>
      </c>
      <c r="D49" s="8">
        <v>702650816</v>
      </c>
      <c r="E49" s="10"/>
      <c r="F49" s="10"/>
      <c r="G49" s="10"/>
      <c r="H49" s="21">
        <v>77</v>
      </c>
      <c r="I49" s="21">
        <v>104</v>
      </c>
      <c r="J49" s="21">
        <v>69.286000000000001</v>
      </c>
      <c r="K49" s="28">
        <v>91.982699999999994</v>
      </c>
      <c r="L49" s="68"/>
    </row>
    <row r="50" spans="1:12" x14ac:dyDescent="0.25">
      <c r="A50" s="6" t="s">
        <v>96</v>
      </c>
      <c r="B50" s="5">
        <v>6929529</v>
      </c>
      <c r="C50" s="8" t="s">
        <v>135</v>
      </c>
      <c r="D50" s="5"/>
      <c r="E50" s="15"/>
      <c r="F50" s="15"/>
      <c r="G50" s="15"/>
      <c r="H50" s="21">
        <v>58</v>
      </c>
      <c r="I50" s="21">
        <v>76</v>
      </c>
      <c r="J50" s="21">
        <v>63</v>
      </c>
      <c r="K50" s="28">
        <v>63</v>
      </c>
      <c r="L50" s="15" t="s">
        <v>145</v>
      </c>
    </row>
  </sheetData>
  <sheetProtection algorithmName="SHA-512" hashValue="ZmGQUS/ucxLA4vKtK53ExxhEsbGfuSaLJJ3MVXWx9+wBP/FYC6IqvDyIY6P93LSUkPdXti2WC8WnjT5ObFnXJg==" saltValue="T+483mRm8mQVh+WF25zfhQ==" spinCount="100000" sheet="1" objects="1" scenarios="1"/>
  <mergeCells count="1">
    <mergeCell ref="A1:L1"/>
  </mergeCells>
  <pageMargins left="0.196527777777778" right="0.196527777777778" top="0.39374999999999999" bottom="0.39374999999999999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Krycí list</vt:lpstr>
      <vt:lpstr>Spotřeba celkem</vt:lpstr>
      <vt:lpstr>Odběrná místa</vt:lpstr>
      <vt:lpstr>'Krycí list'!OLE_LINK33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</dc:creator>
  <cp:lastModifiedBy>Starosta</cp:lastModifiedBy>
  <cp:revision>0</cp:revision>
  <cp:lastPrinted>2015-11-19T11:24:27Z</cp:lastPrinted>
  <dcterms:created xsi:type="dcterms:W3CDTF">2008-04-23T11:00:30Z</dcterms:created>
  <dcterms:modified xsi:type="dcterms:W3CDTF">2020-02-05T09:05:24Z</dcterms:modified>
  <dc:language>cs-CZ</dc:language>
</cp:coreProperties>
</file>