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rosta\Desktop\"/>
    </mc:Choice>
  </mc:AlternateContent>
  <xr:revisionPtr revIDLastSave="0" documentId="13_ncr:1_{85FB2E2E-BBEB-4057-BBF5-DFC7F46451A0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01" sheetId="2" r:id="rId1"/>
    <sheet name="02" sheetId="3" r:id="rId2"/>
    <sheet name="Par Příj" sheetId="15" r:id="rId3"/>
    <sheet name="Par Výda" sheetId="1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3" l="1"/>
  <c r="G10" i="3"/>
  <c r="G7" i="3"/>
  <c r="E7" i="3" l="1"/>
  <c r="F7" i="3"/>
  <c r="G67" i="2"/>
  <c r="A30" i="17" l="1"/>
  <c r="B30" i="17"/>
  <c r="B31" i="17"/>
  <c r="B32" i="17"/>
  <c r="B33" i="17"/>
  <c r="B34" i="17"/>
  <c r="E195" i="3" l="1"/>
  <c r="E196" i="3" s="1"/>
  <c r="F195" i="3"/>
  <c r="F196" i="3" s="1"/>
  <c r="E191" i="3"/>
  <c r="E192" i="3" s="1"/>
  <c r="F191" i="3"/>
  <c r="F192" i="3" s="1"/>
  <c r="E163" i="3"/>
  <c r="F163" i="3"/>
  <c r="E158" i="3"/>
  <c r="F158" i="3"/>
  <c r="E152" i="3"/>
  <c r="F152" i="3"/>
  <c r="F153" i="3" s="1"/>
  <c r="E153" i="3"/>
  <c r="E141" i="3"/>
  <c r="D30" i="17" s="1"/>
  <c r="F141" i="3"/>
  <c r="E30" i="17" s="1"/>
  <c r="E137" i="3"/>
  <c r="E138" i="3" s="1"/>
  <c r="F137" i="3"/>
  <c r="F138" i="3" s="1"/>
  <c r="F133" i="3"/>
  <c r="F134" i="3" s="1"/>
  <c r="E120" i="3"/>
  <c r="F120" i="3"/>
  <c r="E118" i="3"/>
  <c r="F118" i="3"/>
  <c r="E116" i="3"/>
  <c r="F116" i="3"/>
  <c r="E113" i="3"/>
  <c r="F113" i="3"/>
  <c r="E109" i="3"/>
  <c r="F109" i="3"/>
  <c r="E107" i="3"/>
  <c r="F107" i="3"/>
  <c r="E105" i="3"/>
  <c r="F105" i="3"/>
  <c r="E103" i="3"/>
  <c r="F103" i="3"/>
  <c r="E93" i="3"/>
  <c r="E94" i="3" s="1"/>
  <c r="F93" i="3"/>
  <c r="F94" i="3" s="1"/>
  <c r="E81" i="3"/>
  <c r="F81" i="3"/>
  <c r="E78" i="3"/>
  <c r="F78" i="3"/>
  <c r="E72" i="3"/>
  <c r="F72" i="3"/>
  <c r="F73" i="3" s="1"/>
  <c r="F70" i="3"/>
  <c r="E63" i="3"/>
  <c r="E64" i="3" s="1"/>
  <c r="F63" i="3"/>
  <c r="F64" i="3" s="1"/>
  <c r="E56" i="3"/>
  <c r="E57" i="3" s="1"/>
  <c r="F56" i="3"/>
  <c r="F57" i="3" s="1"/>
  <c r="E52" i="3"/>
  <c r="E53" i="3" s="1"/>
  <c r="F52" i="3"/>
  <c r="F53" i="3" s="1"/>
  <c r="E48" i="3"/>
  <c r="E49" i="3" s="1"/>
  <c r="F48" i="3"/>
  <c r="F49" i="3" s="1"/>
  <c r="E43" i="3"/>
  <c r="E44" i="3" s="1"/>
  <c r="F43" i="3"/>
  <c r="F44" i="3" s="1"/>
  <c r="E39" i="3"/>
  <c r="F39" i="3"/>
  <c r="E35" i="3"/>
  <c r="F35" i="3"/>
  <c r="E26" i="3"/>
  <c r="E27" i="3" s="1"/>
  <c r="F26" i="3"/>
  <c r="F27" i="3" s="1"/>
  <c r="F21" i="3"/>
  <c r="F22" i="3" s="1"/>
  <c r="E14" i="3"/>
  <c r="E15" i="3" s="1"/>
  <c r="F14" i="3"/>
  <c r="F15" i="3" s="1"/>
  <c r="E10" i="3"/>
  <c r="F10" i="3"/>
  <c r="E124" i="3"/>
  <c r="E133" i="3" s="1"/>
  <c r="E134" i="3" s="1"/>
  <c r="E67" i="3"/>
  <c r="E69" i="3"/>
  <c r="E68" i="3"/>
  <c r="E20" i="3"/>
  <c r="E21" i="3" s="1"/>
  <c r="E22" i="3" s="1"/>
  <c r="F82" i="3" l="1"/>
  <c r="E110" i="3"/>
  <c r="F164" i="3"/>
  <c r="E70" i="3"/>
  <c r="E198" i="3" s="1"/>
  <c r="F110" i="3"/>
  <c r="E82" i="3"/>
  <c r="E164" i="3"/>
  <c r="F198" i="3"/>
  <c r="F11" i="3"/>
  <c r="E11" i="3"/>
  <c r="F40" i="3"/>
  <c r="E40" i="3"/>
  <c r="E73" i="3" l="1"/>
  <c r="E73" i="2"/>
  <c r="E74" i="2" s="1"/>
  <c r="F73" i="2"/>
  <c r="F74" i="2" s="1"/>
  <c r="E69" i="2"/>
  <c r="E70" i="2" s="1"/>
  <c r="F69" i="2"/>
  <c r="F70" i="2"/>
  <c r="E61" i="2"/>
  <c r="F61" i="2"/>
  <c r="E59" i="2"/>
  <c r="E62" i="2" s="1"/>
  <c r="F59" i="2"/>
  <c r="F62" i="2" s="1"/>
  <c r="E55" i="2"/>
  <c r="E56" i="2" s="1"/>
  <c r="F55" i="2"/>
  <c r="F56" i="2" s="1"/>
  <c r="E49" i="2"/>
  <c r="E50" i="2" s="1"/>
  <c r="F49" i="2"/>
  <c r="F50" i="2" s="1"/>
  <c r="E44" i="2"/>
  <c r="E45" i="2" s="1"/>
  <c r="F44" i="2"/>
  <c r="F45" i="2" s="1"/>
  <c r="E39" i="2"/>
  <c r="E40" i="2" s="1"/>
  <c r="F39" i="2"/>
  <c r="F40" i="2" s="1"/>
  <c r="E35" i="2"/>
  <c r="E36" i="2" s="1"/>
  <c r="F35" i="2"/>
  <c r="F36" i="2" s="1"/>
  <c r="D23" i="2"/>
  <c r="D24" i="2" s="1"/>
  <c r="F23" i="2"/>
  <c r="F24" i="2" s="1"/>
  <c r="D31" i="2"/>
  <c r="D32" i="2" s="1"/>
  <c r="E31" i="2"/>
  <c r="E32" i="2" s="1"/>
  <c r="F31" i="2"/>
  <c r="F32" i="2" s="1"/>
  <c r="E28" i="2"/>
  <c r="E27" i="2"/>
  <c r="F27" i="2"/>
  <c r="F28" i="2" s="1"/>
  <c r="D141" i="3"/>
  <c r="C30" i="17" s="1"/>
  <c r="G141" i="3"/>
  <c r="F30" i="17" s="1"/>
  <c r="E20" i="2"/>
  <c r="E23" i="2" s="1"/>
  <c r="F76" i="2" l="1"/>
  <c r="E76" i="2"/>
  <c r="E24" i="2"/>
  <c r="G137" i="3" l="1"/>
  <c r="G26" i="3"/>
  <c r="G195" i="3" l="1"/>
  <c r="G196" i="3" s="1"/>
  <c r="G191" i="3"/>
  <c r="G192" i="3" s="1"/>
  <c r="G163" i="3"/>
  <c r="G158" i="3"/>
  <c r="F32" i="17" s="1"/>
  <c r="G152" i="3"/>
  <c r="G153" i="3" s="1"/>
  <c r="G138" i="3"/>
  <c r="G133" i="3"/>
  <c r="G134" i="3" s="1"/>
  <c r="G120" i="3"/>
  <c r="G118" i="3"/>
  <c r="F26" i="17" s="1"/>
  <c r="G116" i="3"/>
  <c r="F25" i="17" s="1"/>
  <c r="G113" i="3"/>
  <c r="F24" i="17" s="1"/>
  <c r="G109" i="3"/>
  <c r="F23" i="17" s="1"/>
  <c r="G107" i="3"/>
  <c r="F22" i="17" s="1"/>
  <c r="G105" i="3"/>
  <c r="F21" i="17" s="1"/>
  <c r="G103" i="3"/>
  <c r="F20" i="17" s="1"/>
  <c r="G93" i="3"/>
  <c r="G94" i="3" s="1"/>
  <c r="G81" i="3"/>
  <c r="G78" i="3"/>
  <c r="F17" i="17" s="1"/>
  <c r="G72" i="3"/>
  <c r="F16" i="17" s="1"/>
  <c r="G70" i="3"/>
  <c r="F15" i="17" s="1"/>
  <c r="G63" i="3"/>
  <c r="F14" i="17" s="1"/>
  <c r="G56" i="3"/>
  <c r="F13" i="17" s="1"/>
  <c r="G52" i="3"/>
  <c r="G53" i="3" s="1"/>
  <c r="G48" i="3"/>
  <c r="G49" i="3" s="1"/>
  <c r="G43" i="3"/>
  <c r="G44" i="3" s="1"/>
  <c r="G39" i="3"/>
  <c r="F9" i="17" s="1"/>
  <c r="G35" i="3"/>
  <c r="F8" i="17" s="1"/>
  <c r="G27" i="3"/>
  <c r="G22" i="3"/>
  <c r="G14" i="3"/>
  <c r="G15" i="3" s="1"/>
  <c r="G11" i="3"/>
  <c r="F3" i="17"/>
  <c r="F10" i="17"/>
  <c r="G73" i="2"/>
  <c r="G74" i="2" s="1"/>
  <c r="G69" i="2"/>
  <c r="F13" i="15" s="1"/>
  <c r="G61" i="2"/>
  <c r="G59" i="2"/>
  <c r="F11" i="15" s="1"/>
  <c r="G55" i="2"/>
  <c r="G56" i="2" s="1"/>
  <c r="G49" i="2"/>
  <c r="G50" i="2" s="1"/>
  <c r="G44" i="2"/>
  <c r="G45" i="2" s="1"/>
  <c r="G39" i="2"/>
  <c r="G40" i="2" s="1"/>
  <c r="G35" i="2"/>
  <c r="F6" i="15" s="1"/>
  <c r="G31" i="2"/>
  <c r="G32" i="2" s="1"/>
  <c r="G27" i="2"/>
  <c r="G28" i="2" s="1"/>
  <c r="G23" i="2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1" i="17"/>
  <c r="E32" i="17"/>
  <c r="E33" i="17"/>
  <c r="E34" i="17"/>
  <c r="E35" i="17"/>
  <c r="A3" i="17"/>
  <c r="B3" i="17"/>
  <c r="C3" i="17"/>
  <c r="D3" i="17"/>
  <c r="A4" i="17"/>
  <c r="B4" i="17"/>
  <c r="C4" i="17"/>
  <c r="D4" i="17"/>
  <c r="A5" i="17"/>
  <c r="B5" i="17"/>
  <c r="C5" i="17"/>
  <c r="D5" i="17"/>
  <c r="A6" i="17"/>
  <c r="B6" i="17"/>
  <c r="C6" i="17"/>
  <c r="D6" i="17"/>
  <c r="A7" i="17"/>
  <c r="B7" i="17"/>
  <c r="C7" i="17"/>
  <c r="D7" i="17"/>
  <c r="A8" i="17"/>
  <c r="B8" i="17"/>
  <c r="C8" i="17"/>
  <c r="D8" i="17"/>
  <c r="A9" i="17"/>
  <c r="B9" i="17"/>
  <c r="C9" i="17"/>
  <c r="D9" i="17"/>
  <c r="A10" i="17"/>
  <c r="B10" i="17"/>
  <c r="C10" i="17"/>
  <c r="D10" i="17"/>
  <c r="A11" i="17"/>
  <c r="B11" i="17"/>
  <c r="C11" i="17"/>
  <c r="D11" i="17"/>
  <c r="A12" i="17"/>
  <c r="B12" i="17"/>
  <c r="C12" i="17"/>
  <c r="D12" i="17"/>
  <c r="A13" i="17"/>
  <c r="B13" i="17"/>
  <c r="C13" i="17"/>
  <c r="D13" i="17"/>
  <c r="A14" i="17"/>
  <c r="B14" i="17"/>
  <c r="C14" i="17"/>
  <c r="D14" i="17"/>
  <c r="A15" i="17"/>
  <c r="B15" i="17"/>
  <c r="C15" i="17"/>
  <c r="D15" i="17"/>
  <c r="A16" i="17"/>
  <c r="B16" i="17"/>
  <c r="C16" i="17"/>
  <c r="D16" i="17"/>
  <c r="A17" i="17"/>
  <c r="B17" i="17"/>
  <c r="C17" i="17"/>
  <c r="D17" i="17"/>
  <c r="A18" i="17"/>
  <c r="B18" i="17"/>
  <c r="C18" i="17"/>
  <c r="D18" i="17"/>
  <c r="A19" i="17"/>
  <c r="B19" i="17"/>
  <c r="C19" i="17"/>
  <c r="D19" i="17"/>
  <c r="A20" i="17"/>
  <c r="B20" i="17"/>
  <c r="C20" i="17"/>
  <c r="D20" i="17"/>
  <c r="A21" i="17"/>
  <c r="B21" i="17"/>
  <c r="C21" i="17"/>
  <c r="D21" i="17"/>
  <c r="A22" i="17"/>
  <c r="B22" i="17"/>
  <c r="C22" i="17"/>
  <c r="D22" i="17"/>
  <c r="A23" i="17"/>
  <c r="B23" i="17"/>
  <c r="C23" i="17"/>
  <c r="D23" i="17"/>
  <c r="A24" i="17"/>
  <c r="B24" i="17"/>
  <c r="C24" i="17"/>
  <c r="D24" i="17"/>
  <c r="A25" i="17"/>
  <c r="B25" i="17"/>
  <c r="C25" i="17"/>
  <c r="D25" i="17"/>
  <c r="A26" i="17"/>
  <c r="B26" i="17"/>
  <c r="C26" i="17"/>
  <c r="D26" i="17"/>
  <c r="A27" i="17"/>
  <c r="B27" i="17"/>
  <c r="C27" i="17"/>
  <c r="D27" i="17"/>
  <c r="A28" i="17"/>
  <c r="B28" i="17"/>
  <c r="C28" i="17"/>
  <c r="D28" i="17"/>
  <c r="A29" i="17"/>
  <c r="B29" i="17"/>
  <c r="C29" i="17"/>
  <c r="D29" i="17"/>
  <c r="A31" i="17"/>
  <c r="C31" i="17"/>
  <c r="D31" i="17"/>
  <c r="A32" i="17"/>
  <c r="C32" i="17"/>
  <c r="D32" i="17"/>
  <c r="A33" i="17"/>
  <c r="C33" i="17"/>
  <c r="D33" i="17"/>
  <c r="A34" i="17"/>
  <c r="C34" i="17"/>
  <c r="D34" i="17"/>
  <c r="A35" i="17"/>
  <c r="B35" i="17"/>
  <c r="C35" i="17"/>
  <c r="D35" i="17"/>
  <c r="A3" i="15"/>
  <c r="C3" i="15"/>
  <c r="D3" i="15"/>
  <c r="E3" i="15"/>
  <c r="A4" i="15"/>
  <c r="B4" i="15"/>
  <c r="C4" i="15"/>
  <c r="D4" i="15"/>
  <c r="E4" i="15"/>
  <c r="A5" i="15"/>
  <c r="B5" i="15"/>
  <c r="C5" i="15"/>
  <c r="D5" i="15"/>
  <c r="E5" i="15"/>
  <c r="A6" i="15"/>
  <c r="B6" i="15"/>
  <c r="C6" i="15"/>
  <c r="D6" i="15"/>
  <c r="E6" i="15"/>
  <c r="A7" i="15"/>
  <c r="B7" i="15"/>
  <c r="C7" i="15"/>
  <c r="D7" i="15"/>
  <c r="E7" i="15"/>
  <c r="A8" i="15"/>
  <c r="B8" i="15"/>
  <c r="C8" i="15"/>
  <c r="D8" i="15"/>
  <c r="E8" i="15"/>
  <c r="A9" i="15"/>
  <c r="B9" i="15"/>
  <c r="C9" i="15"/>
  <c r="D9" i="15"/>
  <c r="E9" i="15"/>
  <c r="A10" i="15"/>
  <c r="B10" i="15"/>
  <c r="C10" i="15"/>
  <c r="D10" i="15"/>
  <c r="E10" i="15"/>
  <c r="A11" i="15"/>
  <c r="B11" i="15"/>
  <c r="C11" i="15"/>
  <c r="D11" i="15"/>
  <c r="E11" i="15"/>
  <c r="A12" i="15"/>
  <c r="B12" i="15"/>
  <c r="C12" i="15"/>
  <c r="D12" i="15"/>
  <c r="E12" i="15"/>
  <c r="A13" i="15"/>
  <c r="B13" i="15"/>
  <c r="C13" i="15"/>
  <c r="D13" i="15"/>
  <c r="E13" i="15"/>
  <c r="A14" i="15"/>
  <c r="B14" i="15"/>
  <c r="C14" i="15"/>
  <c r="D14" i="15"/>
  <c r="E14" i="15"/>
  <c r="E15" i="15" l="1"/>
  <c r="D15" i="15"/>
  <c r="C15" i="15"/>
  <c r="D36" i="17"/>
  <c r="E36" i="17"/>
  <c r="C36" i="17"/>
  <c r="G73" i="3"/>
  <c r="G64" i="3"/>
  <c r="F11" i="17"/>
  <c r="G82" i="3"/>
  <c r="F18" i="17"/>
  <c r="G110" i="3"/>
  <c r="F5" i="15"/>
  <c r="G62" i="2"/>
  <c r="F14" i="15"/>
  <c r="F7" i="15"/>
  <c r="G57" i="3"/>
  <c r="F19" i="17"/>
  <c r="G121" i="3"/>
  <c r="F31" i="17"/>
  <c r="F4" i="17"/>
  <c r="F7" i="17"/>
  <c r="G40" i="3"/>
  <c r="F6" i="17"/>
  <c r="G164" i="3"/>
  <c r="F33" i="17"/>
  <c r="F34" i="17"/>
  <c r="G198" i="3"/>
  <c r="G70" i="2"/>
  <c r="F12" i="15"/>
  <c r="F10" i="15"/>
  <c r="F9" i="15"/>
  <c r="F8" i="15"/>
  <c r="G36" i="2"/>
  <c r="F4" i="15"/>
  <c r="G76" i="2"/>
  <c r="F3" i="15"/>
  <c r="G24" i="2"/>
  <c r="F35" i="17"/>
  <c r="F29" i="17"/>
  <c r="F28" i="17"/>
  <c r="F27" i="17"/>
  <c r="F12" i="17"/>
  <c r="F5" i="17"/>
  <c r="F15" i="15" l="1"/>
  <c r="F36" i="17"/>
  <c r="D19" i="15" l="1"/>
  <c r="D21" i="15" l="1"/>
</calcChain>
</file>

<file path=xl/sharedStrings.xml><?xml version="1.0" encoding="utf-8"?>
<sst xmlns="http://schemas.openxmlformats.org/spreadsheetml/2006/main" count="808" uniqueCount="311">
  <si>
    <t>I.   ROZPOČTOVÉ PŘÍJMY</t>
  </si>
  <si>
    <t/>
  </si>
  <si>
    <t>Paragraf</t>
  </si>
  <si>
    <t>Položka</t>
  </si>
  <si>
    <t>Text</t>
  </si>
  <si>
    <t>0000</t>
  </si>
  <si>
    <t>1111</t>
  </si>
  <si>
    <t>Daň z příjmů fyzických osob placená plátci</t>
  </si>
  <si>
    <t>1112</t>
  </si>
  <si>
    <t>Daň z příjmů fyzických osob placená poplatníky</t>
  </si>
  <si>
    <t>1113</t>
  </si>
  <si>
    <t>Daň z příjmů fyzických osob vybíraná srážkou</t>
  </si>
  <si>
    <t>1121</t>
  </si>
  <si>
    <t>Daň z příjmů právnických osob</t>
  </si>
  <si>
    <t>1122</t>
  </si>
  <si>
    <t>Daň z příjmů právnických osob za obce</t>
  </si>
  <si>
    <t>1211</t>
  </si>
  <si>
    <t>Daň z přidané hodnoty</t>
  </si>
  <si>
    <t>1340</t>
  </si>
  <si>
    <t>Poplatek za provoz systému shromažďování,sběru,přepravy</t>
  </si>
  <si>
    <t>1341</t>
  </si>
  <si>
    <t>Poplatek ze psů</t>
  </si>
  <si>
    <t>1343</t>
  </si>
  <si>
    <t>Poplatek za užívání veřejného prostranství</t>
  </si>
  <si>
    <t>1345</t>
  </si>
  <si>
    <t>Poplatek z ubytovací kapacity</t>
  </si>
  <si>
    <t>1361</t>
  </si>
  <si>
    <t>Správní poplatky</t>
  </si>
  <si>
    <t>1381</t>
  </si>
  <si>
    <t>Daň z hazardních her s výjimkou dílčí daně z technic.her</t>
  </si>
  <si>
    <t>1511</t>
  </si>
  <si>
    <t>Daň z nemovitých věcí</t>
  </si>
  <si>
    <t>4111</t>
  </si>
  <si>
    <t>Neinvest.přij.transfery z všeob.pokl.správy stát.rozpočtu</t>
  </si>
  <si>
    <t>4112</t>
  </si>
  <si>
    <t>Neinv.přij.transfery ze st.rozp.v rámci souhrn.dotač.vzta</t>
  </si>
  <si>
    <t>4116</t>
  </si>
  <si>
    <t>Ostatní neinvestič.přijaté transfery ze stát.rozpočtu</t>
  </si>
  <si>
    <t>4121</t>
  </si>
  <si>
    <t>Neinvestiční přijaté transfery od obcí</t>
  </si>
  <si>
    <t>4122</t>
  </si>
  <si>
    <t>Neinvestiční přijaté transfery od krajů</t>
  </si>
  <si>
    <t>4216</t>
  </si>
  <si>
    <t>Ostatní investiční přijaté transfery ze stát. rozpočtu</t>
  </si>
  <si>
    <t>4222</t>
  </si>
  <si>
    <t>Investiční přijaté transfery od krajů</t>
  </si>
  <si>
    <t>*</t>
  </si>
  <si>
    <t>000</t>
  </si>
  <si>
    <t>**</t>
  </si>
  <si>
    <t>2310</t>
  </si>
  <si>
    <t>2139</t>
  </si>
  <si>
    <t>Ostatní příjmy z pronájmu majetku</t>
  </si>
  <si>
    <t>Pitná voda</t>
  </si>
  <si>
    <t>231</t>
  </si>
  <si>
    <t>2321</t>
  </si>
  <si>
    <t>Odvádění a čištění odpadních vod a nakládání s kaly</t>
  </si>
  <si>
    <t>232</t>
  </si>
  <si>
    <t>Odvádění a čištění odpadních vod</t>
  </si>
  <si>
    <t>2341</t>
  </si>
  <si>
    <t>2132</t>
  </si>
  <si>
    <t>Příjmy z pronájmu ostatních nemovitých věcí a jejich částí</t>
  </si>
  <si>
    <t>Vodní díla v zemědělské krajině</t>
  </si>
  <si>
    <t>234</t>
  </si>
  <si>
    <t>Voda v zemědělské krajině</t>
  </si>
  <si>
    <t>3299</t>
  </si>
  <si>
    <t>2329</t>
  </si>
  <si>
    <t>Ostatní nedaňové příjmy jinde nezařazené</t>
  </si>
  <si>
    <t>Ostatní záležitosti vzdělávání</t>
  </si>
  <si>
    <t>329</t>
  </si>
  <si>
    <t>Ostatní činnost a nespecifikované výdaje</t>
  </si>
  <si>
    <t>3429</t>
  </si>
  <si>
    <t>Ostatní zájmová činnost a rekreace</t>
  </si>
  <si>
    <t>342</t>
  </si>
  <si>
    <t>Zájmová činnost a rekreace</t>
  </si>
  <si>
    <t>3612</t>
  </si>
  <si>
    <t>Bytové hospodářství</t>
  </si>
  <si>
    <t>361</t>
  </si>
  <si>
    <t>Rozvoj bydlení a bytové hospodářství</t>
  </si>
  <si>
    <t>3639</t>
  </si>
  <si>
    <t>2111</t>
  </si>
  <si>
    <t>Příjmy z poskytování služeb a výrobků</t>
  </si>
  <si>
    <t>2119</t>
  </si>
  <si>
    <t>Ostatní příjmy z vlastní činnosti</t>
  </si>
  <si>
    <t>3111</t>
  </si>
  <si>
    <t>Příjmy z prodeje pozemků</t>
  </si>
  <si>
    <t>Komunální služby a územní rozvoj jinde nezařazené</t>
  </si>
  <si>
    <t>363</t>
  </si>
  <si>
    <t>Komunální služby a územní rozvoj</t>
  </si>
  <si>
    <t>3722</t>
  </si>
  <si>
    <t>2112</t>
  </si>
  <si>
    <t>Příjmy z prodeje zboží (již nakoupeného za účelem prodeje</t>
  </si>
  <si>
    <t>Sběr a svoz komunálních odpadů</t>
  </si>
  <si>
    <t>3726</t>
  </si>
  <si>
    <t>Využívání a zneškodňování ostatních odpadů</t>
  </si>
  <si>
    <t>372</t>
  </si>
  <si>
    <t>Nakládání s odpady</t>
  </si>
  <si>
    <t>6171</t>
  </si>
  <si>
    <t>Přijaté neinvestiční dary</t>
  </si>
  <si>
    <t>Činnost místní správy</t>
  </si>
  <si>
    <t>617</t>
  </si>
  <si>
    <t>Regionální a místní správa</t>
  </si>
  <si>
    <t>6402</t>
  </si>
  <si>
    <t>2222</t>
  </si>
  <si>
    <t>Ostat.příjmy z fin.vypoř.předch.let od jiných veř.rozpočt</t>
  </si>
  <si>
    <t>Finanční vypořádání minulých let</t>
  </si>
  <si>
    <t>640</t>
  </si>
  <si>
    <t>Ostatní činnosti</t>
  </si>
  <si>
    <t>II.   ROZPOČTOVÉ VÝDAJE</t>
  </si>
  <si>
    <t>2212</t>
  </si>
  <si>
    <t>5137</t>
  </si>
  <si>
    <t>Drobný hmotný dlouhodobý majetek</t>
  </si>
  <si>
    <t>5169</t>
  </si>
  <si>
    <t>Nákup ostatních služeb</t>
  </si>
  <si>
    <t>5171</t>
  </si>
  <si>
    <t>Opravy a udržování</t>
  </si>
  <si>
    <t>Silnice</t>
  </si>
  <si>
    <t>2219</t>
  </si>
  <si>
    <t>6121</t>
  </si>
  <si>
    <t>Budovy, haly a stavby</t>
  </si>
  <si>
    <t>Ostatní záležitosti pozemních komunikací</t>
  </si>
  <si>
    <t>221</t>
  </si>
  <si>
    <t>Pozemní komunikace</t>
  </si>
  <si>
    <t>5154</t>
  </si>
  <si>
    <t>Elektrická energie</t>
  </si>
  <si>
    <t>5021</t>
  </si>
  <si>
    <t>Ostatní osobní výdaje</t>
  </si>
  <si>
    <t>5139</t>
  </si>
  <si>
    <t>Nákup materiálu jinde nezařazený</t>
  </si>
  <si>
    <t>5331</t>
  </si>
  <si>
    <t>Neinvestiční příspěvky zřízeným příspěvkovým organizacím</t>
  </si>
  <si>
    <t>5336</t>
  </si>
  <si>
    <t>Neinvestiční transfery zřízeným příspěvkovým organizacím</t>
  </si>
  <si>
    <t>Mateřské školy</t>
  </si>
  <si>
    <t>3113</t>
  </si>
  <si>
    <t>Základní školy</t>
  </si>
  <si>
    <t>311</t>
  </si>
  <si>
    <t>Předškolní a základní vzdělávání</t>
  </si>
  <si>
    <t>3319</t>
  </si>
  <si>
    <t>5221</t>
  </si>
  <si>
    <t>Neinv.transfery fundacím,ústavům a obec.prosp.společnostem</t>
  </si>
  <si>
    <t>Ostatní záležitosti kultury</t>
  </si>
  <si>
    <t>331</t>
  </si>
  <si>
    <t>Kultura</t>
  </si>
  <si>
    <t>3326</t>
  </si>
  <si>
    <t>Pořízení,zachování a obnova hodnot míst.kultur,nár,a hist.po</t>
  </si>
  <si>
    <t>332</t>
  </si>
  <si>
    <t>Ochrana památek a péče o kult.dědictví a nár.a histor.povědo</t>
  </si>
  <si>
    <t>3349</t>
  </si>
  <si>
    <t>Ostatní záležitosti sdělovacích prostředků</t>
  </si>
  <si>
    <t>334</t>
  </si>
  <si>
    <t>Sdělovací prostředky</t>
  </si>
  <si>
    <t>3399</t>
  </si>
  <si>
    <t>5194</t>
  </si>
  <si>
    <t>Věcné dary</t>
  </si>
  <si>
    <t>5229</t>
  </si>
  <si>
    <t>Ost.neinvestiční transfery neziskovým a podob. organizací</t>
  </si>
  <si>
    <t>Ostatní záležitost kultury, církví a sděl. prostředků</t>
  </si>
  <si>
    <t>339</t>
  </si>
  <si>
    <t>Ostatní činnosti v záležit. kultury, církví a sděl. prostř.</t>
  </si>
  <si>
    <t>3412</t>
  </si>
  <si>
    <t>Sportovní zařízení ve vlastnictví obce</t>
  </si>
  <si>
    <t>3419</t>
  </si>
  <si>
    <t>5222</t>
  </si>
  <si>
    <t>Neinvestiční transfery spolkům</t>
  </si>
  <si>
    <t>Ostatní sportovní činnost</t>
  </si>
  <si>
    <t>341</t>
  </si>
  <si>
    <t>Sport</t>
  </si>
  <si>
    <t>3421</t>
  </si>
  <si>
    <t>Využití volného času dětí a mládeže</t>
  </si>
  <si>
    <t>5151</t>
  </si>
  <si>
    <t>Studená voda</t>
  </si>
  <si>
    <t>5153</t>
  </si>
  <si>
    <t>Plyn</t>
  </si>
  <si>
    <t>5162</t>
  </si>
  <si>
    <t>Služby elektronických komunikací</t>
  </si>
  <si>
    <t>3631</t>
  </si>
  <si>
    <t>5031</t>
  </si>
  <si>
    <t>Povin.pojistné na soc.zab.a příspěvek na st.politiku zamě</t>
  </si>
  <si>
    <t>5032</t>
  </si>
  <si>
    <t>Povinné pojistné na veřejné zdravotní pojištění</t>
  </si>
  <si>
    <t>5173</t>
  </si>
  <si>
    <t>Cestovné</t>
  </si>
  <si>
    <t>Veřejné osvětlení</t>
  </si>
  <si>
    <t>3635</t>
  </si>
  <si>
    <t>Územní plánování</t>
  </si>
  <si>
    <t>3636</t>
  </si>
  <si>
    <t>Územní rozvoj</t>
  </si>
  <si>
    <t>3721</t>
  </si>
  <si>
    <t>Sběr a svoz nebezpečných odpadů</t>
  </si>
  <si>
    <t>5138</t>
  </si>
  <si>
    <t>Nákup zboží (za účelem dalšího prodeje)</t>
  </si>
  <si>
    <t>3723</t>
  </si>
  <si>
    <t>Sběr a svoz ostatních odpadů (jiných než nebezp. a komunál.)</t>
  </si>
  <si>
    <t>3745</t>
  </si>
  <si>
    <t>5011</t>
  </si>
  <si>
    <t>Platy zaměstnanců v prac.pom. vyjma zaměst.na služ.místech</t>
  </si>
  <si>
    <t>5156</t>
  </si>
  <si>
    <t>Pohonné hmoty a maziva</t>
  </si>
  <si>
    <t>5167</t>
  </si>
  <si>
    <t>Služby školení a vzdělávání</t>
  </si>
  <si>
    <t>Péče o vzhled obcí a veřejnou zeleň</t>
  </si>
  <si>
    <t>374</t>
  </si>
  <si>
    <t>Ochrana přírody a krajiny</t>
  </si>
  <si>
    <t>4351</t>
  </si>
  <si>
    <t>Osobní asistence,pečovat.služba a podpora samostat.bydlení</t>
  </si>
  <si>
    <t>435</t>
  </si>
  <si>
    <t>Sociální služby v oblasti sociální péče</t>
  </si>
  <si>
    <t>5512</t>
  </si>
  <si>
    <t>6129</t>
  </si>
  <si>
    <t>Nákup dlouhodobého hmotného majetku jinde nezařazený</t>
  </si>
  <si>
    <t>Požární ochrana - dobrovolná část</t>
  </si>
  <si>
    <t>551</t>
  </si>
  <si>
    <t>Požární ochrana</t>
  </si>
  <si>
    <t>6112</t>
  </si>
  <si>
    <t>5023</t>
  </si>
  <si>
    <t>Odměny členů zastupitelstev obcí a krajů</t>
  </si>
  <si>
    <t>Zastupitelstva obcí</t>
  </si>
  <si>
    <t>6117</t>
  </si>
  <si>
    <t>5175</t>
  </si>
  <si>
    <t>Pohoštění</t>
  </si>
  <si>
    <t>Volby do Evropského parlamentu</t>
  </si>
  <si>
    <t>611</t>
  </si>
  <si>
    <t>Zastupitelské orgány</t>
  </si>
  <si>
    <t>5038</t>
  </si>
  <si>
    <t>Povinné pojistné na úrazové pojištění</t>
  </si>
  <si>
    <t>5136</t>
  </si>
  <si>
    <t>Knihy, učební pomůcky a tisk</t>
  </si>
  <si>
    <t>5161</t>
  </si>
  <si>
    <t>Poštovní služby</t>
  </si>
  <si>
    <t>5163</t>
  </si>
  <si>
    <t>Služby peněžních ústavů</t>
  </si>
  <si>
    <t>5164</t>
  </si>
  <si>
    <t>Nájemné</t>
  </si>
  <si>
    <t>5166</t>
  </si>
  <si>
    <t>Konzultační, poradenské a právní služby</t>
  </si>
  <si>
    <t>5168</t>
  </si>
  <si>
    <t>Zprac.dat a služby souvis.s inform.a komunik.technologiemi</t>
  </si>
  <si>
    <t>5182</t>
  </si>
  <si>
    <t>Převody vlastní pokladně</t>
  </si>
  <si>
    <t>5365</t>
  </si>
  <si>
    <t>Platby daní a poplatků krajům,obcím a státním fondům</t>
  </si>
  <si>
    <t>6130</t>
  </si>
  <si>
    <t>Pozemky</t>
  </si>
  <si>
    <t>6310</t>
  </si>
  <si>
    <t>Obecné příjmy a výdaje z finančních operací</t>
  </si>
  <si>
    <t>631</t>
  </si>
  <si>
    <t>VÝDAJE celkem:   ************************************************************</t>
  </si>
  <si>
    <t>Příjmy - výdaje</t>
  </si>
  <si>
    <t>Výpusť Lidická</t>
  </si>
  <si>
    <t>5213</t>
  </si>
  <si>
    <t>5903</t>
  </si>
  <si>
    <t>Krizové řízení</t>
  </si>
  <si>
    <t>Krizová opatření</t>
  </si>
  <si>
    <t>Návrh 2020</t>
  </si>
  <si>
    <t>Příspěvek na veřejnou správu</t>
  </si>
  <si>
    <t>Bude záležet na schválené vyhlášce</t>
  </si>
  <si>
    <t>Dotace</t>
  </si>
  <si>
    <t>Hasiči Číčovice a Tuchoměřice + příspěvek Bělok na ČOV</t>
  </si>
  <si>
    <t>Bude záležet na dohodě o zkušebním provoze ČOV.</t>
  </si>
  <si>
    <t>Nájem rybník</t>
  </si>
  <si>
    <t>Univerzita 3. věku</t>
  </si>
  <si>
    <t>Pronájem sportovní areál "Koupaliště"</t>
  </si>
  <si>
    <t>Pronájem z bytů</t>
  </si>
  <si>
    <t>Prodej pozemků "bytovky"</t>
  </si>
  <si>
    <t>Prodej knih, látek</t>
  </si>
  <si>
    <t>PŘÍJMY celkem:</t>
  </si>
  <si>
    <t>Návrh rozp. 2020</t>
  </si>
  <si>
    <t>Volby - budou krajské, ale ještě nejsou v rozpočtu</t>
  </si>
  <si>
    <t>Dotace na ČOV, doufáme v dotaci MMR</t>
  </si>
  <si>
    <t>Doufáme, že bude dotace kraje</t>
  </si>
  <si>
    <t>Schválený rozpočet</t>
  </si>
  <si>
    <t>Rozpočet po změnách</t>
  </si>
  <si>
    <t>Výsledek od počátku roku</t>
  </si>
  <si>
    <t>Dary Letiště Praha - 978 300 ŽZS, 100 000 Dobré sousedství (může přijít před koncem roku)</t>
  </si>
  <si>
    <t>Např. značky</t>
  </si>
  <si>
    <t>Ovčín - 1. fáze rekontrukce</t>
  </si>
  <si>
    <t>Opravy komunikací</t>
  </si>
  <si>
    <t>Projekce, přípravy apod.</t>
  </si>
  <si>
    <t>Uložení drátů Ovčín + projekce</t>
  </si>
  <si>
    <t>Chodníky Na Běloky</t>
  </si>
  <si>
    <t>Projekce modernizace vodovod+vodovod Ovčín + vodovod Černovičky</t>
  </si>
  <si>
    <t>Případné opravy kanalizační sítě</t>
  </si>
  <si>
    <t>Intenzifikace ČOV</t>
  </si>
  <si>
    <t>Nákup myčky + mikrovlnky do kuchyně</t>
  </si>
  <si>
    <t>Úpravy skladů a spodních dvorků</t>
  </si>
  <si>
    <t>Příprava žádosti o dotaci a studie invalidního WC</t>
  </si>
  <si>
    <t>Příspěvek ZŠ (stejný jako 2019)</t>
  </si>
  <si>
    <t>Příspěvek MŠ (stejný jako 2019)</t>
  </si>
  <si>
    <t>Energie se rozpočítávají mezi nájemníky</t>
  </si>
  <si>
    <t>Rekonstrukce bytu v přízemí.</t>
  </si>
  <si>
    <t>Dokončení ÚP</t>
  </si>
  <si>
    <t xml:space="preserve">Dokončení studie vítěze arch. soutěže apod. </t>
  </si>
  <si>
    <t>Svoz recyklovaných odpadů</t>
  </si>
  <si>
    <t>Bioodpad</t>
  </si>
  <si>
    <t>Bioodpady</t>
  </si>
  <si>
    <t>Zahradnické služby</t>
  </si>
  <si>
    <t>Nová povinná položka</t>
  </si>
  <si>
    <t>Nákup nových pneumatik + dar Letiště Praha + nákup dalšího vybavení</t>
  </si>
  <si>
    <t>Je zde počítám provoz servisu</t>
  </si>
  <si>
    <t>Nekonají se</t>
  </si>
  <si>
    <t>Pozemky Ovčín</t>
  </si>
  <si>
    <t>Vše co je na obci potřeba</t>
  </si>
  <si>
    <t>Pasport komunikací, strategie osad, projekty a další služby</t>
  </si>
  <si>
    <t>Celkem</t>
  </si>
  <si>
    <t>Dokončení projekce ČOV + projekce kanalizace Černovičky + koncesní řízení</t>
  </si>
  <si>
    <t>Dětská hřiště koupaliště + Černovičky</t>
  </si>
  <si>
    <t>Zůstatek ke konci roku</t>
  </si>
  <si>
    <t xml:space="preserve"> (daňové příjmy, poplatky, dary, dotace atd.)</t>
  </si>
  <si>
    <t>Chodníky Na Běloky - pokud bude dotace</t>
  </si>
  <si>
    <t>Možné dotace:</t>
  </si>
  <si>
    <t>Dotace ČOV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</si>
</sst>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.00\ _K_č_-;\-* #,##0.00\ _K_č_-;_-* &quot;-&quot;??\ _K_č_-;_-@_-"/>
  </numFmts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96">
    <xf numFmtId="0" fontId="0" fillId="0" borderId="0" xfId="0"/>
    <xf numFmtId="4" fontId="3" fillId="0" borderId="1" xfId="0" applyNumberFormat="1" applyFont="1" applyBorder="1" applyAlignment="1">
      <alignment horizontal="right"/>
    </xf>
    <xf numFmtId="4" fontId="0" fillId="0" borderId="0" xfId="0" applyNumberFormat="1"/>
    <xf numFmtId="49" fontId="0" fillId="0" borderId="0" xfId="0" applyNumberFormat="1"/>
    <xf numFmtId="164" fontId="0" fillId="0" borderId="0" xfId="0" applyNumberFormat="1"/>
    <xf numFmtId="4" fontId="3" fillId="0" borderId="0" xfId="0" applyNumberFormat="1" applyFont="1" applyFill="1" applyBorder="1" applyAlignment="1">
      <alignment horizontal="right"/>
    </xf>
    <xf numFmtId="44" fontId="0" fillId="0" borderId="0" xfId="2" applyFont="1"/>
    <xf numFmtId="49" fontId="3" fillId="0" borderId="1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0" fillId="0" borderId="0" xfId="0" applyAlignment="1"/>
    <xf numFmtId="49" fontId="3" fillId="0" borderId="1" xfId="0" applyNumberFormat="1" applyFont="1" applyBorder="1" applyAlignment="1">
      <alignment horizontal="center"/>
    </xf>
    <xf numFmtId="0" fontId="0" fillId="0" borderId="3" xfId="0" applyBorder="1" applyAlignment="1"/>
    <xf numFmtId="49" fontId="3" fillId="0" borderId="4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right"/>
    </xf>
    <xf numFmtId="4" fontId="4" fillId="0" borderId="8" xfId="0" applyNumberFormat="1" applyFont="1" applyBorder="1" applyAlignment="1">
      <alignment horizontal="right"/>
    </xf>
    <xf numFmtId="4" fontId="3" fillId="0" borderId="9" xfId="0" applyNumberFormat="1" applyFont="1" applyBorder="1" applyAlignment="1">
      <alignment horizontal="right"/>
    </xf>
    <xf numFmtId="4" fontId="3" fillId="2" borderId="9" xfId="0" applyNumberFormat="1" applyFont="1" applyFill="1" applyBorder="1" applyAlignment="1">
      <alignment horizontal="right"/>
    </xf>
    <xf numFmtId="49" fontId="3" fillId="0" borderId="10" xfId="0" applyNumberFormat="1" applyFont="1" applyBorder="1" applyAlignment="1">
      <alignment horizontal="center"/>
    </xf>
    <xf numFmtId="0" fontId="0" fillId="0" borderId="12" xfId="0" applyBorder="1"/>
    <xf numFmtId="49" fontId="3" fillId="0" borderId="13" xfId="0" applyNumberFormat="1" applyFont="1" applyBorder="1" applyAlignment="1">
      <alignment horizontal="center"/>
    </xf>
    <xf numFmtId="4" fontId="3" fillId="0" borderId="14" xfId="0" applyNumberFormat="1" applyFont="1" applyFill="1" applyBorder="1" applyAlignment="1">
      <alignment horizontal="right"/>
    </xf>
    <xf numFmtId="0" fontId="0" fillId="0" borderId="14" xfId="0" applyBorder="1"/>
    <xf numFmtId="49" fontId="3" fillId="2" borderId="13" xfId="0" applyNumberFormat="1" applyFont="1" applyFill="1" applyBorder="1" applyAlignment="1">
      <alignment horizontal="center"/>
    </xf>
    <xf numFmtId="4" fontId="3" fillId="2" borderId="14" xfId="0" applyNumberFormat="1" applyFont="1" applyFill="1" applyBorder="1" applyAlignment="1">
      <alignment horizontal="right"/>
    </xf>
    <xf numFmtId="49" fontId="3" fillId="0" borderId="16" xfId="0" applyNumberFormat="1" applyFont="1" applyBorder="1" applyAlignment="1">
      <alignment horizontal="left"/>
    </xf>
    <xf numFmtId="0" fontId="0" fillId="0" borderId="17" xfId="0" applyBorder="1"/>
    <xf numFmtId="0" fontId="0" fillId="0" borderId="18" xfId="0" applyBorder="1"/>
    <xf numFmtId="4" fontId="3" fillId="0" borderId="11" xfId="0" applyNumberFormat="1" applyFont="1" applyBorder="1" applyAlignment="1">
      <alignment horizontal="right"/>
    </xf>
    <xf numFmtId="49" fontId="3" fillId="0" borderId="15" xfId="0" applyNumberFormat="1" applyFont="1" applyBorder="1" applyAlignment="1">
      <alignment horizontal="center"/>
    </xf>
    <xf numFmtId="4" fontId="3" fillId="0" borderId="7" xfId="0" applyNumberFormat="1" applyFont="1" applyBorder="1" applyAlignment="1">
      <alignment horizontal="right"/>
    </xf>
    <xf numFmtId="4" fontId="3" fillId="0" borderId="8" xfId="0" applyNumberFormat="1" applyFont="1" applyBorder="1" applyAlignment="1">
      <alignment horizontal="right"/>
    </xf>
    <xf numFmtId="49" fontId="3" fillId="0" borderId="19" xfId="0" applyNumberFormat="1" applyFont="1" applyBorder="1" applyAlignment="1">
      <alignment horizontal="left"/>
    </xf>
    <xf numFmtId="0" fontId="0" fillId="0" borderId="2" xfId="0" applyBorder="1"/>
    <xf numFmtId="0" fontId="0" fillId="0" borderId="6" xfId="0" applyBorder="1"/>
    <xf numFmtId="4" fontId="3" fillId="0" borderId="12" xfId="0" applyNumberFormat="1" applyFont="1" applyFill="1" applyBorder="1" applyAlignment="1">
      <alignment horizontal="right"/>
    </xf>
    <xf numFmtId="49" fontId="3" fillId="0" borderId="20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2" borderId="23" xfId="0" applyNumberFormat="1" applyFont="1" applyFill="1" applyBorder="1" applyAlignment="1">
      <alignment horizontal="left"/>
    </xf>
    <xf numFmtId="49" fontId="3" fillId="0" borderId="24" xfId="0" applyNumberFormat="1" applyFont="1" applyBorder="1" applyAlignment="1">
      <alignment horizontal="left"/>
    </xf>
    <xf numFmtId="4" fontId="3" fillId="0" borderId="26" xfId="0" applyNumberFormat="1" applyFont="1" applyBorder="1" applyAlignment="1">
      <alignment horizontal="right"/>
    </xf>
    <xf numFmtId="4" fontId="3" fillId="0" borderId="27" xfId="0" applyNumberFormat="1" applyFont="1" applyBorder="1" applyAlignment="1">
      <alignment horizontal="right"/>
    </xf>
    <xf numFmtId="4" fontId="3" fillId="2" borderId="27" xfId="0" applyNumberFormat="1" applyFont="1" applyFill="1" applyBorder="1" applyAlignment="1">
      <alignment horizontal="right"/>
    </xf>
    <xf numFmtId="4" fontId="3" fillId="0" borderId="28" xfId="0" applyNumberFormat="1" applyFont="1" applyBorder="1" applyAlignment="1">
      <alignment horizontal="right"/>
    </xf>
    <xf numFmtId="49" fontId="3" fillId="0" borderId="30" xfId="0" applyNumberFormat="1" applyFont="1" applyBorder="1" applyAlignment="1">
      <alignment horizontal="left"/>
    </xf>
    <xf numFmtId="49" fontId="3" fillId="0" borderId="31" xfId="0" applyNumberFormat="1" applyFont="1" applyBorder="1" applyAlignment="1">
      <alignment horizontal="left"/>
    </xf>
    <xf numFmtId="49" fontId="3" fillId="2" borderId="31" xfId="0" applyNumberFormat="1" applyFont="1" applyFill="1" applyBorder="1" applyAlignment="1">
      <alignment horizontal="left"/>
    </xf>
    <xf numFmtId="49" fontId="3" fillId="0" borderId="32" xfId="0" applyNumberFormat="1" applyFont="1" applyBorder="1" applyAlignment="1">
      <alignment horizontal="left"/>
    </xf>
    <xf numFmtId="49" fontId="3" fillId="2" borderId="23" xfId="0" applyNumberFormat="1" applyFont="1" applyFill="1" applyBorder="1" applyAlignment="1">
      <alignment horizontal="center"/>
    </xf>
    <xf numFmtId="49" fontId="3" fillId="0" borderId="15" xfId="0" applyNumberFormat="1" applyFont="1" applyBorder="1" applyAlignment="1">
      <alignment horizontal="left"/>
    </xf>
    <xf numFmtId="0" fontId="0" fillId="0" borderId="7" xfId="0" applyBorder="1" applyAlignment="1">
      <alignment horizontal="left"/>
    </xf>
    <xf numFmtId="49" fontId="3" fillId="0" borderId="29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 wrapText="1"/>
    </xf>
    <xf numFmtId="49" fontId="3" fillId="0" borderId="5" xfId="0" applyNumberFormat="1" applyFont="1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4" fontId="0" fillId="2" borderId="9" xfId="0" applyNumberFormat="1" applyFill="1" applyBorder="1"/>
    <xf numFmtId="44" fontId="3" fillId="0" borderId="12" xfId="2" applyFont="1" applyFill="1" applyBorder="1" applyAlignment="1">
      <alignment horizontal="right"/>
    </xf>
    <xf numFmtId="44" fontId="0" fillId="2" borderId="14" xfId="2" applyFont="1" applyFill="1" applyBorder="1"/>
    <xf numFmtId="4" fontId="0" fillId="0" borderId="7" xfId="0" applyNumberFormat="1" applyBorder="1"/>
    <xf numFmtId="44" fontId="0" fillId="0" borderId="8" xfId="2" applyFont="1" applyBorder="1"/>
    <xf numFmtId="44" fontId="0" fillId="0" borderId="12" xfId="2" applyFont="1" applyBorder="1"/>
    <xf numFmtId="44" fontId="0" fillId="0" borderId="14" xfId="2" applyFont="1" applyBorder="1"/>
    <xf numFmtId="4" fontId="0" fillId="0" borderId="8" xfId="0" applyNumberFormat="1" applyBorder="1"/>
    <xf numFmtId="49" fontId="3" fillId="0" borderId="10" xfId="0" applyNumberFormat="1" applyFont="1" applyFill="1" applyBorder="1" applyAlignment="1">
      <alignment horizontal="center"/>
    </xf>
    <xf numFmtId="4" fontId="0" fillId="0" borderId="11" xfId="0" applyNumberFormat="1" applyFill="1" applyBorder="1"/>
    <xf numFmtId="44" fontId="0" fillId="0" borderId="12" xfId="2" applyFont="1" applyFill="1" applyBorder="1"/>
    <xf numFmtId="49" fontId="3" fillId="2" borderId="15" xfId="0" applyNumberFormat="1" applyFont="1" applyFill="1" applyBorder="1" applyAlignment="1">
      <alignment horizontal="center"/>
    </xf>
    <xf numFmtId="44" fontId="0" fillId="2" borderId="7" xfId="2" applyFont="1" applyFill="1" applyBorder="1"/>
    <xf numFmtId="44" fontId="0" fillId="2" borderId="8" xfId="2" applyFont="1" applyFill="1" applyBorder="1"/>
    <xf numFmtId="49" fontId="3" fillId="0" borderId="22" xfId="0" applyNumberFormat="1" applyFont="1" applyFill="1" applyBorder="1" applyAlignment="1">
      <alignment horizontal="left"/>
    </xf>
    <xf numFmtId="0" fontId="0" fillId="2" borderId="24" xfId="0" applyFill="1" applyBorder="1"/>
    <xf numFmtId="4" fontId="3" fillId="0" borderId="26" xfId="0" applyNumberFormat="1" applyFont="1" applyFill="1" applyBorder="1" applyAlignment="1">
      <alignment horizontal="right"/>
    </xf>
    <xf numFmtId="44" fontId="0" fillId="2" borderId="28" xfId="2" applyFont="1" applyFill="1" applyBorder="1"/>
    <xf numFmtId="0" fontId="0" fillId="0" borderId="30" xfId="0" applyBorder="1"/>
    <xf numFmtId="49" fontId="3" fillId="2" borderId="32" xfId="0" applyNumberFormat="1" applyFont="1" applyFill="1" applyBorder="1" applyAlignment="1">
      <alignment horizontal="left"/>
    </xf>
    <xf numFmtId="43" fontId="2" fillId="0" borderId="9" xfId="1" applyFont="1" applyBorder="1"/>
    <xf numFmtId="49" fontId="0" fillId="0" borderId="13" xfId="0" applyNumberFormat="1" applyBorder="1"/>
    <xf numFmtId="43" fontId="2" fillId="0" borderId="14" xfId="1" applyFont="1" applyBorder="1"/>
    <xf numFmtId="49" fontId="0" fillId="0" borderId="15" xfId="0" applyNumberFormat="1" applyBorder="1"/>
    <xf numFmtId="43" fontId="0" fillId="0" borderId="7" xfId="0" applyNumberFormat="1" applyBorder="1"/>
    <xf numFmtId="43" fontId="0" fillId="0" borderId="8" xfId="0" applyNumberFormat="1" applyBorder="1"/>
    <xf numFmtId="49" fontId="0" fillId="0" borderId="23" xfId="0" applyNumberFormat="1" applyBorder="1"/>
    <xf numFmtId="43" fontId="2" fillId="0" borderId="13" xfId="1" applyFont="1" applyBorder="1"/>
    <xf numFmtId="43" fontId="0" fillId="0" borderId="15" xfId="0" applyNumberFormat="1" applyBorder="1"/>
    <xf numFmtId="49" fontId="6" fillId="0" borderId="24" xfId="0" applyNumberFormat="1" applyFont="1" applyBorder="1"/>
    <xf numFmtId="43" fontId="6" fillId="0" borderId="15" xfId="0" applyNumberFormat="1" applyFont="1" applyBorder="1"/>
    <xf numFmtId="43" fontId="6" fillId="0" borderId="7" xfId="0" applyNumberFormat="1" applyFont="1" applyBorder="1"/>
    <xf numFmtId="43" fontId="6" fillId="0" borderId="8" xfId="0" applyNumberFormat="1" applyFont="1" applyBorder="1"/>
    <xf numFmtId="0" fontId="0" fillId="0" borderId="15" xfId="0" applyBorder="1"/>
    <xf numFmtId="0" fontId="0" fillId="0" borderId="24" xfId="0" applyBorder="1"/>
    <xf numFmtId="49" fontId="4" fillId="0" borderId="10" xfId="0" applyNumberFormat="1" applyFont="1" applyBorder="1" applyAlignment="1">
      <alignment horizontal="left"/>
    </xf>
    <xf numFmtId="49" fontId="4" fillId="0" borderId="22" xfId="0" applyNumberFormat="1" applyFont="1" applyBorder="1" applyAlignment="1">
      <alignment horizontal="left"/>
    </xf>
    <xf numFmtId="49" fontId="4" fillId="0" borderId="10" xfId="0" applyNumberFormat="1" applyFont="1" applyBorder="1" applyAlignment="1">
      <alignment horizontal="center" wrapText="1"/>
    </xf>
    <xf numFmtId="49" fontId="4" fillId="0" borderId="11" xfId="0" applyNumberFormat="1" applyFont="1" applyBorder="1" applyAlignment="1">
      <alignment horizontal="center" wrapText="1"/>
    </xf>
    <xf numFmtId="49" fontId="4" fillId="0" borderId="12" xfId="0" applyNumberFormat="1" applyFont="1" applyFill="1" applyBorder="1" applyAlignment="1">
      <alignment horizontal="center" wrapText="1"/>
    </xf>
    <xf numFmtId="43" fontId="0" fillId="0" borderId="0" xfId="1" applyFont="1"/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6"/>
  <sheetViews>
    <sheetView zoomScaleNormal="100" workbookViewId="0">
      <selection activeCell="G22" sqref="G22"/>
    </sheetView>
  </sheetViews>
  <sheetFormatPr defaultRowHeight="15" x14ac:dyDescent="0.25"/>
  <cols>
    <col min="1" max="1" width="8.28515625" bestFit="1" customWidth="1"/>
    <col min="2" max="2" width="7.85546875" bestFit="1" customWidth="1"/>
    <col min="3" max="3" width="54.85546875" bestFit="1" customWidth="1"/>
    <col min="4" max="4" width="12.7109375" bestFit="1" customWidth="1"/>
    <col min="5" max="8" width="12.42578125" bestFit="1" customWidth="1"/>
    <col min="9" max="9" width="11.42578125" bestFit="1" customWidth="1"/>
  </cols>
  <sheetData>
    <row r="1" spans="1:8" ht="15.75" thickBot="1" x14ac:dyDescent="0.3">
      <c r="A1" s="8" t="s">
        <v>0</v>
      </c>
      <c r="B1" s="9"/>
      <c r="C1" s="9"/>
      <c r="D1" s="9"/>
      <c r="E1" s="9"/>
      <c r="F1" s="9"/>
    </row>
    <row r="2" spans="1:8" ht="30.75" thickBot="1" x14ac:dyDescent="0.3">
      <c r="A2" s="35" t="s">
        <v>2</v>
      </c>
      <c r="B2" s="12" t="s">
        <v>3</v>
      </c>
      <c r="C2" s="51" t="s">
        <v>4</v>
      </c>
      <c r="D2" s="52" t="s">
        <v>270</v>
      </c>
      <c r="E2" s="53" t="s">
        <v>271</v>
      </c>
      <c r="F2" s="53" t="s">
        <v>272</v>
      </c>
      <c r="G2" s="54" t="s">
        <v>266</v>
      </c>
    </row>
    <row r="3" spans="1:8" x14ac:dyDescent="0.25">
      <c r="A3" s="17" t="s">
        <v>5</v>
      </c>
      <c r="B3" s="36" t="s">
        <v>6</v>
      </c>
      <c r="C3" s="44" t="s">
        <v>7</v>
      </c>
      <c r="D3" s="40">
        <v>3500000</v>
      </c>
      <c r="E3" s="27">
        <v>4838059</v>
      </c>
      <c r="F3" s="27">
        <v>3944175.26</v>
      </c>
      <c r="G3" s="34">
        <v>5000000</v>
      </c>
    </row>
    <row r="4" spans="1:8" x14ac:dyDescent="0.25">
      <c r="A4" s="19" t="s">
        <v>5</v>
      </c>
      <c r="B4" s="37" t="s">
        <v>8</v>
      </c>
      <c r="C4" s="45" t="s">
        <v>9</v>
      </c>
      <c r="D4" s="41">
        <v>70000</v>
      </c>
      <c r="E4" s="15">
        <v>95000</v>
      </c>
      <c r="F4" s="15">
        <v>79399.77</v>
      </c>
      <c r="G4" s="20">
        <v>90000</v>
      </c>
    </row>
    <row r="5" spans="1:8" x14ac:dyDescent="0.25">
      <c r="A5" s="19" t="s">
        <v>5</v>
      </c>
      <c r="B5" s="37" t="s">
        <v>10</v>
      </c>
      <c r="C5" s="45" t="s">
        <v>11</v>
      </c>
      <c r="D5" s="41">
        <v>350000</v>
      </c>
      <c r="E5" s="15">
        <v>350000</v>
      </c>
      <c r="F5" s="15">
        <v>318106.09999999998</v>
      </c>
      <c r="G5" s="20">
        <v>350000</v>
      </c>
    </row>
    <row r="6" spans="1:8" x14ac:dyDescent="0.25">
      <c r="A6" s="19" t="s">
        <v>5</v>
      </c>
      <c r="B6" s="37" t="s">
        <v>12</v>
      </c>
      <c r="C6" s="45" t="s">
        <v>13</v>
      </c>
      <c r="D6" s="41">
        <v>3000000</v>
      </c>
      <c r="E6" s="15">
        <v>3300000</v>
      </c>
      <c r="F6" s="15">
        <v>2901393.95</v>
      </c>
      <c r="G6" s="20">
        <v>3300000</v>
      </c>
    </row>
    <row r="7" spans="1:8" x14ac:dyDescent="0.25">
      <c r="A7" s="19" t="s">
        <v>5</v>
      </c>
      <c r="B7" s="37" t="s">
        <v>14</v>
      </c>
      <c r="C7" s="45" t="s">
        <v>15</v>
      </c>
      <c r="D7" s="41">
        <v>200000</v>
      </c>
      <c r="E7" s="15">
        <v>399000</v>
      </c>
      <c r="F7" s="15">
        <v>266000</v>
      </c>
      <c r="G7" s="20">
        <v>399000</v>
      </c>
    </row>
    <row r="8" spans="1:8" x14ac:dyDescent="0.25">
      <c r="A8" s="19" t="s">
        <v>5</v>
      </c>
      <c r="B8" s="37" t="s">
        <v>16</v>
      </c>
      <c r="C8" s="45" t="s">
        <v>17</v>
      </c>
      <c r="D8" s="41">
        <v>8500000</v>
      </c>
      <c r="E8" s="15">
        <v>8500000</v>
      </c>
      <c r="F8" s="15">
        <v>6850161.4199999999</v>
      </c>
      <c r="G8" s="20">
        <v>8500000</v>
      </c>
    </row>
    <row r="9" spans="1:8" x14ac:dyDescent="0.25">
      <c r="A9" s="19" t="s">
        <v>5</v>
      </c>
      <c r="B9" s="37" t="s">
        <v>18</v>
      </c>
      <c r="C9" s="45" t="s">
        <v>19</v>
      </c>
      <c r="D9" s="41">
        <v>550000</v>
      </c>
      <c r="E9" s="15">
        <v>550000</v>
      </c>
      <c r="F9" s="15">
        <v>532913</v>
      </c>
      <c r="G9" s="20">
        <v>550000</v>
      </c>
    </row>
    <row r="10" spans="1:8" x14ac:dyDescent="0.25">
      <c r="A10" s="19" t="s">
        <v>5</v>
      </c>
      <c r="B10" s="37" t="s">
        <v>20</v>
      </c>
      <c r="C10" s="45" t="s">
        <v>21</v>
      </c>
      <c r="D10" s="41">
        <v>20000</v>
      </c>
      <c r="E10" s="15">
        <v>20000</v>
      </c>
      <c r="F10" s="15">
        <v>19654</v>
      </c>
      <c r="G10" s="20">
        <v>20000</v>
      </c>
      <c r="H10" t="s">
        <v>255</v>
      </c>
    </row>
    <row r="11" spans="1:8" x14ac:dyDescent="0.25">
      <c r="A11" s="19" t="s">
        <v>5</v>
      </c>
      <c r="B11" s="37" t="s">
        <v>22</v>
      </c>
      <c r="C11" s="45" t="s">
        <v>23</v>
      </c>
      <c r="D11" s="41">
        <v>2000</v>
      </c>
      <c r="E11" s="15">
        <v>2000</v>
      </c>
      <c r="F11" s="15">
        <v>140</v>
      </c>
      <c r="G11" s="20">
        <v>2000</v>
      </c>
      <c r="H11" t="s">
        <v>255</v>
      </c>
    </row>
    <row r="12" spans="1:8" x14ac:dyDescent="0.25">
      <c r="A12" s="19" t="s">
        <v>5</v>
      </c>
      <c r="B12" s="37" t="s">
        <v>24</v>
      </c>
      <c r="C12" s="45" t="s">
        <v>25</v>
      </c>
      <c r="D12" s="41">
        <v>5000</v>
      </c>
      <c r="E12" s="15">
        <v>5000</v>
      </c>
      <c r="F12" s="15">
        <v>1784</v>
      </c>
      <c r="G12" s="20">
        <v>5000</v>
      </c>
      <c r="H12" t="s">
        <v>255</v>
      </c>
    </row>
    <row r="13" spans="1:8" x14ac:dyDescent="0.25">
      <c r="A13" s="19" t="s">
        <v>5</v>
      </c>
      <c r="B13" s="37" t="s">
        <v>26</v>
      </c>
      <c r="C13" s="45" t="s">
        <v>27</v>
      </c>
      <c r="D13" s="41">
        <v>20000</v>
      </c>
      <c r="E13" s="15">
        <v>20000</v>
      </c>
      <c r="F13" s="15">
        <v>17178</v>
      </c>
      <c r="G13" s="20">
        <v>20000</v>
      </c>
    </row>
    <row r="14" spans="1:8" x14ac:dyDescent="0.25">
      <c r="A14" s="19" t="s">
        <v>5</v>
      </c>
      <c r="B14" s="37" t="s">
        <v>28</v>
      </c>
      <c r="C14" s="45" t="s">
        <v>29</v>
      </c>
      <c r="D14" s="41">
        <v>90000</v>
      </c>
      <c r="E14" s="15">
        <v>151269</v>
      </c>
      <c r="F14" s="15">
        <v>101820.83</v>
      </c>
      <c r="G14" s="20">
        <v>150000</v>
      </c>
    </row>
    <row r="15" spans="1:8" x14ac:dyDescent="0.25">
      <c r="A15" s="19" t="s">
        <v>5</v>
      </c>
      <c r="B15" s="37" t="s">
        <v>30</v>
      </c>
      <c r="C15" s="45" t="s">
        <v>31</v>
      </c>
      <c r="D15" s="41">
        <v>1400000</v>
      </c>
      <c r="E15" s="15">
        <v>1381200</v>
      </c>
      <c r="F15" s="15">
        <v>976501.57</v>
      </c>
      <c r="G15" s="20">
        <v>1380000</v>
      </c>
    </row>
    <row r="16" spans="1:8" x14ac:dyDescent="0.25">
      <c r="A16" s="19" t="s">
        <v>5</v>
      </c>
      <c r="B16" s="37" t="s">
        <v>32</v>
      </c>
      <c r="C16" s="45" t="s">
        <v>33</v>
      </c>
      <c r="D16" s="41">
        <v>0</v>
      </c>
      <c r="E16" s="15">
        <v>29000</v>
      </c>
      <c r="F16" s="15">
        <v>29000</v>
      </c>
      <c r="G16" s="21"/>
      <c r="H16" t="s">
        <v>267</v>
      </c>
    </row>
    <row r="17" spans="1:9" x14ac:dyDescent="0.25">
      <c r="A17" s="19" t="s">
        <v>5</v>
      </c>
      <c r="B17" s="37" t="s">
        <v>34</v>
      </c>
      <c r="C17" s="45" t="s">
        <v>35</v>
      </c>
      <c r="D17" s="41">
        <v>178500</v>
      </c>
      <c r="E17" s="15">
        <v>197300</v>
      </c>
      <c r="F17" s="15">
        <v>164420</v>
      </c>
      <c r="G17" s="20">
        <v>197300</v>
      </c>
      <c r="H17" t="s">
        <v>254</v>
      </c>
    </row>
    <row r="18" spans="1:9" x14ac:dyDescent="0.25">
      <c r="A18" s="19" t="s">
        <v>5</v>
      </c>
      <c r="B18" s="37" t="s">
        <v>36</v>
      </c>
      <c r="C18" s="45" t="s">
        <v>37</v>
      </c>
      <c r="D18" s="41">
        <v>0</v>
      </c>
      <c r="E18" s="15">
        <v>453550</v>
      </c>
      <c r="F18" s="15">
        <v>453550</v>
      </c>
      <c r="G18" s="21"/>
      <c r="H18" t="s">
        <v>256</v>
      </c>
    </row>
    <row r="19" spans="1:9" x14ac:dyDescent="0.25">
      <c r="A19" s="19" t="s">
        <v>5</v>
      </c>
      <c r="B19" s="37" t="s">
        <v>38</v>
      </c>
      <c r="C19" s="45" t="s">
        <v>39</v>
      </c>
      <c r="D19" s="41">
        <v>6000</v>
      </c>
      <c r="E19" s="15">
        <v>36000</v>
      </c>
      <c r="F19" s="15">
        <v>36000</v>
      </c>
      <c r="G19" s="20">
        <v>1548000</v>
      </c>
      <c r="H19" t="s">
        <v>257</v>
      </c>
    </row>
    <row r="20" spans="1:9" x14ac:dyDescent="0.25">
      <c r="A20" s="19" t="s">
        <v>5</v>
      </c>
      <c r="B20" s="37" t="s">
        <v>40</v>
      </c>
      <c r="C20" s="45" t="s">
        <v>41</v>
      </c>
      <c r="D20" s="41">
        <v>1116000</v>
      </c>
      <c r="E20" s="15">
        <f>300000+162250</f>
        <v>462250</v>
      </c>
      <c r="F20" s="15">
        <v>0</v>
      </c>
      <c r="G20" s="20">
        <v>0</v>
      </c>
      <c r="H20" t="s">
        <v>269</v>
      </c>
    </row>
    <row r="21" spans="1:9" x14ac:dyDescent="0.25">
      <c r="A21" s="19" t="s">
        <v>5</v>
      </c>
      <c r="B21" s="37" t="s">
        <v>42</v>
      </c>
      <c r="C21" s="45" t="s">
        <v>43</v>
      </c>
      <c r="D21" s="41">
        <v>24086000</v>
      </c>
      <c r="E21" s="15">
        <v>16707251.460000001</v>
      </c>
      <c r="F21" s="15">
        <v>450000</v>
      </c>
      <c r="G21" s="20">
        <v>14281631.810000001</v>
      </c>
      <c r="H21" t="s">
        <v>268</v>
      </c>
      <c r="I21" s="2"/>
    </row>
    <row r="22" spans="1:9" x14ac:dyDescent="0.25">
      <c r="A22" s="19" t="s">
        <v>5</v>
      </c>
      <c r="B22" s="37" t="s">
        <v>44</v>
      </c>
      <c r="C22" s="45" t="s">
        <v>45</v>
      </c>
      <c r="D22" s="41">
        <v>0</v>
      </c>
      <c r="E22" s="15">
        <v>1640307</v>
      </c>
      <c r="F22" s="15">
        <v>1578250</v>
      </c>
      <c r="G22" s="20">
        <v>0</v>
      </c>
      <c r="H22" s="2"/>
    </row>
    <row r="23" spans="1:9" x14ac:dyDescent="0.25">
      <c r="A23" s="22" t="s">
        <v>5</v>
      </c>
      <c r="B23" s="38" t="s">
        <v>46</v>
      </c>
      <c r="C23" s="46" t="s">
        <v>1</v>
      </c>
      <c r="D23" s="42">
        <f t="shared" ref="D23:F23" si="0">SUM(D3:D22)</f>
        <v>43093500</v>
      </c>
      <c r="E23" s="16">
        <f>SUM(E3:E22)</f>
        <v>39137186.460000001</v>
      </c>
      <c r="F23" s="16">
        <f t="shared" si="0"/>
        <v>18720447.899999999</v>
      </c>
      <c r="G23" s="23">
        <f>SUM(G3:G22)</f>
        <v>35792931.810000002</v>
      </c>
    </row>
    <row r="24" spans="1:9" ht="15.75" thickBot="1" x14ac:dyDescent="0.3">
      <c r="A24" s="28" t="s">
        <v>47</v>
      </c>
      <c r="B24" s="39" t="s">
        <v>48</v>
      </c>
      <c r="C24" s="47" t="s">
        <v>1</v>
      </c>
      <c r="D24" s="43">
        <f t="shared" ref="D24:F24" si="1">D23</f>
        <v>43093500</v>
      </c>
      <c r="E24" s="29">
        <f>E23</f>
        <v>39137186.460000001</v>
      </c>
      <c r="F24" s="29">
        <f t="shared" si="1"/>
        <v>18720447.899999999</v>
      </c>
      <c r="G24" s="30">
        <f>G23</f>
        <v>35792931.810000002</v>
      </c>
    </row>
    <row r="25" spans="1:9" ht="15.75" thickBot="1" x14ac:dyDescent="0.3">
      <c r="A25" s="31" t="s">
        <v>1</v>
      </c>
      <c r="B25" s="32"/>
      <c r="C25" s="32"/>
      <c r="D25" s="32"/>
      <c r="E25" s="32"/>
      <c r="F25" s="32"/>
      <c r="G25" s="33"/>
    </row>
    <row r="26" spans="1:9" x14ac:dyDescent="0.25">
      <c r="A26" s="17" t="s">
        <v>49</v>
      </c>
      <c r="B26" s="36" t="s">
        <v>50</v>
      </c>
      <c r="C26" s="44" t="s">
        <v>51</v>
      </c>
      <c r="D26" s="40">
        <v>50000</v>
      </c>
      <c r="E26" s="27">
        <v>50000</v>
      </c>
      <c r="F26" s="27">
        <v>0</v>
      </c>
      <c r="G26" s="34">
        <v>50000</v>
      </c>
      <c r="H26" t="s">
        <v>258</v>
      </c>
    </row>
    <row r="27" spans="1:9" x14ac:dyDescent="0.25">
      <c r="A27" s="22" t="s">
        <v>49</v>
      </c>
      <c r="B27" s="38" t="s">
        <v>46</v>
      </c>
      <c r="C27" s="46" t="s">
        <v>52</v>
      </c>
      <c r="D27" s="42">
        <v>50000</v>
      </c>
      <c r="E27" s="16">
        <f t="shared" ref="E27:G28" si="2">E26</f>
        <v>50000</v>
      </c>
      <c r="F27" s="16">
        <f t="shared" si="2"/>
        <v>0</v>
      </c>
      <c r="G27" s="23">
        <f t="shared" si="2"/>
        <v>50000</v>
      </c>
    </row>
    <row r="28" spans="1:9" ht="15.75" thickBot="1" x14ac:dyDescent="0.3">
      <c r="A28" s="28" t="s">
        <v>53</v>
      </c>
      <c r="B28" s="39" t="s">
        <v>48</v>
      </c>
      <c r="C28" s="47" t="s">
        <v>52</v>
      </c>
      <c r="D28" s="43">
        <v>50000</v>
      </c>
      <c r="E28" s="29">
        <f t="shared" si="2"/>
        <v>50000</v>
      </c>
      <c r="F28" s="29">
        <f t="shared" si="2"/>
        <v>0</v>
      </c>
      <c r="G28" s="30">
        <f t="shared" si="2"/>
        <v>50000</v>
      </c>
    </row>
    <row r="29" spans="1:9" ht="15.75" thickBot="1" x14ac:dyDescent="0.3">
      <c r="A29" s="31" t="s">
        <v>1</v>
      </c>
      <c r="B29" s="32"/>
      <c r="C29" s="32"/>
      <c r="D29" s="32"/>
      <c r="E29" s="32"/>
      <c r="F29" s="32"/>
      <c r="G29" s="33"/>
    </row>
    <row r="30" spans="1:9" x14ac:dyDescent="0.25">
      <c r="A30" s="17" t="s">
        <v>54</v>
      </c>
      <c r="B30" s="36" t="s">
        <v>50</v>
      </c>
      <c r="C30" s="44" t="s">
        <v>51</v>
      </c>
      <c r="D30" s="40">
        <v>50000</v>
      </c>
      <c r="E30" s="27">
        <v>50000</v>
      </c>
      <c r="F30" s="27">
        <v>0</v>
      </c>
      <c r="G30" s="34">
        <v>50000</v>
      </c>
      <c r="H30" t="s">
        <v>258</v>
      </c>
    </row>
    <row r="31" spans="1:9" x14ac:dyDescent="0.25">
      <c r="A31" s="22" t="s">
        <v>54</v>
      </c>
      <c r="B31" s="38" t="s">
        <v>46</v>
      </c>
      <c r="C31" s="46" t="s">
        <v>55</v>
      </c>
      <c r="D31" s="42">
        <f t="shared" ref="D31:F31" si="3">D30</f>
        <v>50000</v>
      </c>
      <c r="E31" s="16">
        <f t="shared" si="3"/>
        <v>50000</v>
      </c>
      <c r="F31" s="16">
        <f t="shared" si="3"/>
        <v>0</v>
      </c>
      <c r="G31" s="23">
        <f t="shared" ref="G31:G32" si="4">G30</f>
        <v>50000</v>
      </c>
    </row>
    <row r="32" spans="1:9" ht="15.75" thickBot="1" x14ac:dyDescent="0.3">
      <c r="A32" s="28" t="s">
        <v>56</v>
      </c>
      <c r="B32" s="39" t="s">
        <v>48</v>
      </c>
      <c r="C32" s="47" t="s">
        <v>57</v>
      </c>
      <c r="D32" s="43">
        <f t="shared" ref="D32:F32" si="5">D31</f>
        <v>50000</v>
      </c>
      <c r="E32" s="29">
        <f t="shared" si="5"/>
        <v>50000</v>
      </c>
      <c r="F32" s="29">
        <f t="shared" si="5"/>
        <v>0</v>
      </c>
      <c r="G32" s="30">
        <f t="shared" si="4"/>
        <v>50000</v>
      </c>
    </row>
    <row r="33" spans="1:8" ht="15.75" thickBot="1" x14ac:dyDescent="0.3">
      <c r="A33" s="31" t="s">
        <v>1</v>
      </c>
      <c r="B33" s="32"/>
      <c r="C33" s="32"/>
      <c r="D33" s="32"/>
      <c r="E33" s="32"/>
      <c r="F33" s="32"/>
      <c r="G33" s="33"/>
    </row>
    <row r="34" spans="1:8" x14ac:dyDescent="0.25">
      <c r="A34" s="17" t="s">
        <v>58</v>
      </c>
      <c r="B34" s="36" t="s">
        <v>59</v>
      </c>
      <c r="C34" s="44" t="s">
        <v>60</v>
      </c>
      <c r="D34" s="40">
        <v>10000</v>
      </c>
      <c r="E34" s="27">
        <v>10000</v>
      </c>
      <c r="F34" s="27">
        <v>10000</v>
      </c>
      <c r="G34" s="34">
        <v>10000</v>
      </c>
      <c r="H34" t="s">
        <v>259</v>
      </c>
    </row>
    <row r="35" spans="1:8" x14ac:dyDescent="0.25">
      <c r="A35" s="22" t="s">
        <v>58</v>
      </c>
      <c r="B35" s="48" t="s">
        <v>46</v>
      </c>
      <c r="C35" s="46" t="s">
        <v>61</v>
      </c>
      <c r="D35" s="42">
        <v>10000</v>
      </c>
      <c r="E35" s="16">
        <f t="shared" ref="E35:F35" si="6">E34</f>
        <v>10000</v>
      </c>
      <c r="F35" s="16">
        <f t="shared" si="6"/>
        <v>10000</v>
      </c>
      <c r="G35" s="23">
        <f t="shared" ref="G35:G36" si="7">G34</f>
        <v>10000</v>
      </c>
    </row>
    <row r="36" spans="1:8" ht="15.75" thickBot="1" x14ac:dyDescent="0.3">
      <c r="A36" s="28" t="s">
        <v>62</v>
      </c>
      <c r="B36" s="39" t="s">
        <v>48</v>
      </c>
      <c r="C36" s="47" t="s">
        <v>63</v>
      </c>
      <c r="D36" s="43">
        <v>10000</v>
      </c>
      <c r="E36" s="29">
        <f t="shared" ref="E36:F36" si="8">E35</f>
        <v>10000</v>
      </c>
      <c r="F36" s="29">
        <f t="shared" si="8"/>
        <v>10000</v>
      </c>
      <c r="G36" s="30">
        <f t="shared" si="7"/>
        <v>10000</v>
      </c>
    </row>
    <row r="37" spans="1:8" ht="15.75" thickBot="1" x14ac:dyDescent="0.3">
      <c r="A37" s="31" t="s">
        <v>1</v>
      </c>
      <c r="B37" s="32"/>
      <c r="C37" s="32"/>
      <c r="D37" s="32"/>
      <c r="E37" s="32"/>
      <c r="F37" s="32"/>
      <c r="G37" s="33"/>
    </row>
    <row r="38" spans="1:8" x14ac:dyDescent="0.25">
      <c r="A38" s="17" t="s">
        <v>64</v>
      </c>
      <c r="B38" s="36" t="s">
        <v>65</v>
      </c>
      <c r="C38" s="44" t="s">
        <v>66</v>
      </c>
      <c r="D38" s="40">
        <v>6500</v>
      </c>
      <c r="E38" s="27">
        <v>6500</v>
      </c>
      <c r="F38" s="27">
        <v>5100</v>
      </c>
      <c r="G38" s="34">
        <v>6500</v>
      </c>
      <c r="H38" t="s">
        <v>260</v>
      </c>
    </row>
    <row r="39" spans="1:8" x14ac:dyDescent="0.25">
      <c r="A39" s="22" t="s">
        <v>64</v>
      </c>
      <c r="B39" s="38" t="s">
        <v>46</v>
      </c>
      <c r="C39" s="46" t="s">
        <v>67</v>
      </c>
      <c r="D39" s="42">
        <v>6500</v>
      </c>
      <c r="E39" s="16">
        <f t="shared" ref="E39:F39" si="9">E38</f>
        <v>6500</v>
      </c>
      <c r="F39" s="16">
        <f t="shared" si="9"/>
        <v>5100</v>
      </c>
      <c r="G39" s="23">
        <f t="shared" ref="G39:G40" si="10">G38</f>
        <v>6500</v>
      </c>
    </row>
    <row r="40" spans="1:8" ht="15.75" thickBot="1" x14ac:dyDescent="0.3">
      <c r="A40" s="28" t="s">
        <v>68</v>
      </c>
      <c r="B40" s="39" t="s">
        <v>48</v>
      </c>
      <c r="C40" s="47" t="s">
        <v>69</v>
      </c>
      <c r="D40" s="43">
        <v>6500</v>
      </c>
      <c r="E40" s="29">
        <f t="shared" ref="E40:F40" si="11">E39</f>
        <v>6500</v>
      </c>
      <c r="F40" s="29">
        <f t="shared" si="11"/>
        <v>5100</v>
      </c>
      <c r="G40" s="30">
        <f t="shared" si="10"/>
        <v>6500</v>
      </c>
    </row>
    <row r="41" spans="1:8" ht="15.75" thickBot="1" x14ac:dyDescent="0.3">
      <c r="A41" s="31" t="s">
        <v>1</v>
      </c>
      <c r="B41" s="32"/>
      <c r="C41" s="32"/>
      <c r="D41" s="32"/>
      <c r="E41" s="32"/>
      <c r="F41" s="32"/>
      <c r="G41" s="33"/>
    </row>
    <row r="42" spans="1:8" x14ac:dyDescent="0.25">
      <c r="A42" s="17" t="s">
        <v>70</v>
      </c>
      <c r="B42" s="36" t="s">
        <v>59</v>
      </c>
      <c r="C42" s="44" t="s">
        <v>60</v>
      </c>
      <c r="D42" s="40">
        <v>0</v>
      </c>
      <c r="E42" s="27">
        <v>0</v>
      </c>
      <c r="F42" s="27">
        <v>12000</v>
      </c>
      <c r="G42" s="34">
        <v>0</v>
      </c>
    </row>
    <row r="43" spans="1:8" x14ac:dyDescent="0.25">
      <c r="A43" s="19" t="s">
        <v>70</v>
      </c>
      <c r="B43" s="37" t="s">
        <v>50</v>
      </c>
      <c r="C43" s="45" t="s">
        <v>51</v>
      </c>
      <c r="D43" s="41">
        <v>144000</v>
      </c>
      <c r="E43" s="15">
        <v>111000</v>
      </c>
      <c r="F43" s="15">
        <v>66000</v>
      </c>
      <c r="G43" s="20">
        <v>144000</v>
      </c>
      <c r="H43" t="s">
        <v>261</v>
      </c>
    </row>
    <row r="44" spans="1:8" x14ac:dyDescent="0.25">
      <c r="A44" s="22" t="s">
        <v>70</v>
      </c>
      <c r="B44" s="38" t="s">
        <v>46</v>
      </c>
      <c r="C44" s="46" t="s">
        <v>71</v>
      </c>
      <c r="D44" s="42">
        <v>144000</v>
      </c>
      <c r="E44" s="16">
        <f t="shared" ref="E44:F44" si="12">SUM(E42:E43)</f>
        <v>111000</v>
      </c>
      <c r="F44" s="16">
        <f t="shared" si="12"/>
        <v>78000</v>
      </c>
      <c r="G44" s="23">
        <f>SUM(G42:G43)</f>
        <v>144000</v>
      </c>
    </row>
    <row r="45" spans="1:8" ht="15.75" thickBot="1" x14ac:dyDescent="0.3">
      <c r="A45" s="28" t="s">
        <v>72</v>
      </c>
      <c r="B45" s="39" t="s">
        <v>48</v>
      </c>
      <c r="C45" s="47" t="s">
        <v>73</v>
      </c>
      <c r="D45" s="43">
        <v>144000</v>
      </c>
      <c r="E45" s="29">
        <f t="shared" ref="E45:F45" si="13">E44</f>
        <v>111000</v>
      </c>
      <c r="F45" s="29">
        <f t="shared" si="13"/>
        <v>78000</v>
      </c>
      <c r="G45" s="30">
        <f>G44</f>
        <v>144000</v>
      </c>
    </row>
    <row r="46" spans="1:8" ht="15.75" thickBot="1" x14ac:dyDescent="0.3">
      <c r="A46" s="31" t="s">
        <v>1</v>
      </c>
      <c r="B46" s="32"/>
      <c r="C46" s="32"/>
      <c r="D46" s="32"/>
      <c r="E46" s="32"/>
      <c r="F46" s="32"/>
      <c r="G46" s="33"/>
    </row>
    <row r="47" spans="1:8" x14ac:dyDescent="0.25">
      <c r="A47" s="17" t="s">
        <v>74</v>
      </c>
      <c r="B47" s="36" t="s">
        <v>59</v>
      </c>
      <c r="C47" s="44" t="s">
        <v>60</v>
      </c>
      <c r="D47" s="40">
        <v>560000</v>
      </c>
      <c r="E47" s="27">
        <v>797028</v>
      </c>
      <c r="F47" s="27">
        <v>685874</v>
      </c>
      <c r="G47" s="34">
        <v>800000</v>
      </c>
      <c r="H47" t="s">
        <v>262</v>
      </c>
    </row>
    <row r="48" spans="1:8" x14ac:dyDescent="0.25">
      <c r="A48" s="19" t="s">
        <v>74</v>
      </c>
      <c r="B48" s="37" t="s">
        <v>50</v>
      </c>
      <c r="C48" s="45" t="s">
        <v>51</v>
      </c>
      <c r="D48" s="41">
        <v>200000</v>
      </c>
      <c r="E48" s="15">
        <v>200000</v>
      </c>
      <c r="F48" s="15">
        <v>867</v>
      </c>
      <c r="G48" s="20">
        <v>2000</v>
      </c>
    </row>
    <row r="49" spans="1:8" x14ac:dyDescent="0.25">
      <c r="A49" s="22" t="s">
        <v>74</v>
      </c>
      <c r="B49" s="38" t="s">
        <v>46</v>
      </c>
      <c r="C49" s="46" t="s">
        <v>75</v>
      </c>
      <c r="D49" s="42">
        <v>760000</v>
      </c>
      <c r="E49" s="16">
        <f t="shared" ref="E49:F49" si="14">SUM(E47:E48)</f>
        <v>997028</v>
      </c>
      <c r="F49" s="16">
        <f t="shared" si="14"/>
        <v>686741</v>
      </c>
      <c r="G49" s="23">
        <f>SUM(G47:G48)</f>
        <v>802000</v>
      </c>
    </row>
    <row r="50" spans="1:8" ht="15.75" thickBot="1" x14ac:dyDescent="0.3">
      <c r="A50" s="28" t="s">
        <v>76</v>
      </c>
      <c r="B50" s="39" t="s">
        <v>48</v>
      </c>
      <c r="C50" s="47" t="s">
        <v>77</v>
      </c>
      <c r="D50" s="43">
        <v>760000</v>
      </c>
      <c r="E50" s="29">
        <f t="shared" ref="E50:F50" si="15">E49</f>
        <v>997028</v>
      </c>
      <c r="F50" s="29">
        <f t="shared" si="15"/>
        <v>686741</v>
      </c>
      <c r="G50" s="30">
        <f>G49</f>
        <v>802000</v>
      </c>
    </row>
    <row r="51" spans="1:8" ht="15.75" thickBot="1" x14ac:dyDescent="0.3">
      <c r="A51" s="31" t="s">
        <v>1</v>
      </c>
      <c r="B51" s="32"/>
      <c r="C51" s="32"/>
      <c r="D51" s="32"/>
      <c r="E51" s="32"/>
      <c r="F51" s="32"/>
      <c r="G51" s="33"/>
    </row>
    <row r="52" spans="1:8" x14ac:dyDescent="0.25">
      <c r="A52" s="17" t="s">
        <v>78</v>
      </c>
      <c r="B52" s="36" t="s">
        <v>79</v>
      </c>
      <c r="C52" s="44" t="s">
        <v>80</v>
      </c>
      <c r="D52" s="40">
        <v>7000</v>
      </c>
      <c r="E52" s="27">
        <v>7000</v>
      </c>
      <c r="F52" s="27">
        <v>5556</v>
      </c>
      <c r="G52" s="34">
        <v>8000</v>
      </c>
    </row>
    <row r="53" spans="1:8" x14ac:dyDescent="0.25">
      <c r="A53" s="19" t="s">
        <v>78</v>
      </c>
      <c r="B53" s="37" t="s">
        <v>81</v>
      </c>
      <c r="C53" s="45" t="s">
        <v>82</v>
      </c>
      <c r="D53" s="41">
        <v>5000</v>
      </c>
      <c r="E53" s="15">
        <v>5000</v>
      </c>
      <c r="F53" s="15">
        <v>0</v>
      </c>
      <c r="G53" s="20">
        <v>0</v>
      </c>
    </row>
    <row r="54" spans="1:8" x14ac:dyDescent="0.25">
      <c r="A54" s="19" t="s">
        <v>78</v>
      </c>
      <c r="B54" s="37" t="s">
        <v>83</v>
      </c>
      <c r="C54" s="45" t="s">
        <v>84</v>
      </c>
      <c r="D54" s="41">
        <v>442800</v>
      </c>
      <c r="E54" s="15">
        <v>442800</v>
      </c>
      <c r="F54" s="15">
        <v>152400</v>
      </c>
      <c r="G54" s="20">
        <v>442800</v>
      </c>
      <c r="H54" t="s">
        <v>263</v>
      </c>
    </row>
    <row r="55" spans="1:8" x14ac:dyDescent="0.25">
      <c r="A55" s="22" t="s">
        <v>78</v>
      </c>
      <c r="B55" s="38" t="s">
        <v>46</v>
      </c>
      <c r="C55" s="46" t="s">
        <v>85</v>
      </c>
      <c r="D55" s="42">
        <v>454800</v>
      </c>
      <c r="E55" s="16">
        <f t="shared" ref="E55:F55" si="16">SUM(E52:E54)</f>
        <v>454800</v>
      </c>
      <c r="F55" s="16">
        <f t="shared" si="16"/>
        <v>157956</v>
      </c>
      <c r="G55" s="23">
        <f>SUM(G52:G54)</f>
        <v>450800</v>
      </c>
    </row>
    <row r="56" spans="1:8" ht="15.75" thickBot="1" x14ac:dyDescent="0.3">
      <c r="A56" s="28" t="s">
        <v>86</v>
      </c>
      <c r="B56" s="39" t="s">
        <v>48</v>
      </c>
      <c r="C56" s="47" t="s">
        <v>87</v>
      </c>
      <c r="D56" s="43">
        <v>454800</v>
      </c>
      <c r="E56" s="29">
        <f t="shared" ref="E56:F56" si="17">E55</f>
        <v>454800</v>
      </c>
      <c r="F56" s="29">
        <f t="shared" si="17"/>
        <v>157956</v>
      </c>
      <c r="G56" s="30">
        <f>G55</f>
        <v>450800</v>
      </c>
    </row>
    <row r="57" spans="1:8" ht="15.75" thickBot="1" x14ac:dyDescent="0.3">
      <c r="A57" s="31" t="s">
        <v>1</v>
      </c>
      <c r="B57" s="32"/>
      <c r="C57" s="32"/>
      <c r="D57" s="32"/>
      <c r="E57" s="32"/>
      <c r="F57" s="32"/>
      <c r="G57" s="33"/>
    </row>
    <row r="58" spans="1:8" x14ac:dyDescent="0.25">
      <c r="A58" s="17" t="s">
        <v>88</v>
      </c>
      <c r="B58" s="36" t="s">
        <v>89</v>
      </c>
      <c r="C58" s="44" t="s">
        <v>90</v>
      </c>
      <c r="D58" s="40">
        <v>5000</v>
      </c>
      <c r="E58" s="27">
        <v>5000</v>
      </c>
      <c r="F58" s="27">
        <v>1408</v>
      </c>
      <c r="G58" s="34">
        <v>5000</v>
      </c>
    </row>
    <row r="59" spans="1:8" x14ac:dyDescent="0.25">
      <c r="A59" s="22" t="s">
        <v>88</v>
      </c>
      <c r="B59" s="38" t="s">
        <v>46</v>
      </c>
      <c r="C59" s="46" t="s">
        <v>91</v>
      </c>
      <c r="D59" s="42">
        <v>5000</v>
      </c>
      <c r="E59" s="16">
        <f t="shared" ref="E59:F59" si="18">E58</f>
        <v>5000</v>
      </c>
      <c r="F59" s="16">
        <f t="shared" si="18"/>
        <v>1408</v>
      </c>
      <c r="G59" s="23">
        <f>G58</f>
        <v>5000</v>
      </c>
    </row>
    <row r="60" spans="1:8" x14ac:dyDescent="0.25">
      <c r="A60" s="19" t="s">
        <v>92</v>
      </c>
      <c r="B60" s="37" t="s">
        <v>79</v>
      </c>
      <c r="C60" s="45" t="s">
        <v>80</v>
      </c>
      <c r="D60" s="41">
        <v>100000</v>
      </c>
      <c r="E60" s="15">
        <v>261825</v>
      </c>
      <c r="F60" s="15">
        <v>224674</v>
      </c>
      <c r="G60" s="20">
        <v>280000</v>
      </c>
      <c r="H60" t="s">
        <v>294</v>
      </c>
    </row>
    <row r="61" spans="1:8" x14ac:dyDescent="0.25">
      <c r="A61" s="22" t="s">
        <v>92</v>
      </c>
      <c r="B61" s="38" t="s">
        <v>46</v>
      </c>
      <c r="C61" s="46" t="s">
        <v>93</v>
      </c>
      <c r="D61" s="42">
        <v>100000</v>
      </c>
      <c r="E61" s="16">
        <f t="shared" ref="E61:F61" si="19">E60</f>
        <v>261825</v>
      </c>
      <c r="F61" s="16">
        <f t="shared" si="19"/>
        <v>224674</v>
      </c>
      <c r="G61" s="23">
        <f>G60</f>
        <v>280000</v>
      </c>
    </row>
    <row r="62" spans="1:8" ht="15.75" thickBot="1" x14ac:dyDescent="0.3">
      <c r="A62" s="28" t="s">
        <v>94</v>
      </c>
      <c r="B62" s="39" t="s">
        <v>48</v>
      </c>
      <c r="C62" s="47" t="s">
        <v>95</v>
      </c>
      <c r="D62" s="43">
        <v>105000</v>
      </c>
      <c r="E62" s="29">
        <f t="shared" ref="E62:F62" si="20">E59+E61</f>
        <v>266825</v>
      </c>
      <c r="F62" s="29">
        <f t="shared" si="20"/>
        <v>226082</v>
      </c>
      <c r="G62" s="30">
        <f>G59+G61</f>
        <v>285000</v>
      </c>
    </row>
    <row r="63" spans="1:8" ht="15.75" thickBot="1" x14ac:dyDescent="0.3">
      <c r="A63" s="31" t="s">
        <v>1</v>
      </c>
      <c r="B63" s="32"/>
      <c r="C63" s="32"/>
      <c r="D63" s="32"/>
      <c r="E63" s="32"/>
      <c r="F63" s="32"/>
      <c r="G63" s="33"/>
    </row>
    <row r="64" spans="1:8" x14ac:dyDescent="0.25">
      <c r="A64" s="17" t="s">
        <v>96</v>
      </c>
      <c r="B64" s="36" t="s">
        <v>79</v>
      </c>
      <c r="C64" s="44" t="s">
        <v>80</v>
      </c>
      <c r="D64" s="40">
        <v>20000</v>
      </c>
      <c r="E64" s="27">
        <v>20000</v>
      </c>
      <c r="F64" s="27">
        <v>13459</v>
      </c>
      <c r="G64" s="34">
        <v>20000</v>
      </c>
    </row>
    <row r="65" spans="1:8" x14ac:dyDescent="0.25">
      <c r="A65" s="19" t="s">
        <v>96</v>
      </c>
      <c r="B65" s="37" t="s">
        <v>89</v>
      </c>
      <c r="C65" s="45" t="s">
        <v>90</v>
      </c>
      <c r="D65" s="41">
        <v>30000</v>
      </c>
      <c r="E65" s="15">
        <v>30000</v>
      </c>
      <c r="F65" s="15">
        <v>3217</v>
      </c>
      <c r="G65" s="20">
        <v>10000</v>
      </c>
      <c r="H65" t="s">
        <v>264</v>
      </c>
    </row>
    <row r="66" spans="1:8" x14ac:dyDescent="0.25">
      <c r="A66" s="19" t="s">
        <v>96</v>
      </c>
      <c r="B66" s="37" t="s">
        <v>50</v>
      </c>
      <c r="C66" s="45" t="s">
        <v>51</v>
      </c>
      <c r="D66" s="41">
        <v>6000</v>
      </c>
      <c r="E66" s="15">
        <v>350000</v>
      </c>
      <c r="F66" s="15">
        <v>97450</v>
      </c>
      <c r="G66" s="20">
        <v>150000</v>
      </c>
    </row>
    <row r="67" spans="1:8" x14ac:dyDescent="0.25">
      <c r="A67" s="19" t="s">
        <v>96</v>
      </c>
      <c r="B67" s="37" t="s">
        <v>54</v>
      </c>
      <c r="C67" s="45" t="s">
        <v>97</v>
      </c>
      <c r="D67" s="41">
        <v>979300</v>
      </c>
      <c r="E67" s="15">
        <v>979380</v>
      </c>
      <c r="F67" s="15">
        <v>979380</v>
      </c>
      <c r="G67" s="20">
        <f>979380+100000</f>
        <v>1079380</v>
      </c>
      <c r="H67" t="s">
        <v>273</v>
      </c>
    </row>
    <row r="68" spans="1:8" x14ac:dyDescent="0.25">
      <c r="A68" s="19" t="s">
        <v>96</v>
      </c>
      <c r="B68" s="37" t="s">
        <v>83</v>
      </c>
      <c r="C68" s="45" t="s">
        <v>84</v>
      </c>
      <c r="D68" s="41">
        <v>0</v>
      </c>
      <c r="E68" s="15">
        <v>37880</v>
      </c>
      <c r="F68" s="15">
        <v>37880</v>
      </c>
      <c r="G68" s="20">
        <v>0</v>
      </c>
    </row>
    <row r="69" spans="1:8" x14ac:dyDescent="0.25">
      <c r="A69" s="22" t="s">
        <v>96</v>
      </c>
      <c r="B69" s="38" t="s">
        <v>46</v>
      </c>
      <c r="C69" s="46" t="s">
        <v>98</v>
      </c>
      <c r="D69" s="42">
        <v>1035300</v>
      </c>
      <c r="E69" s="16">
        <f t="shared" ref="E69:F69" si="21">SUM(E64:E68)</f>
        <v>1417260</v>
      </c>
      <c r="F69" s="16">
        <f t="shared" si="21"/>
        <v>1131386</v>
      </c>
      <c r="G69" s="23">
        <f>SUM(G64:G68)</f>
        <v>1259380</v>
      </c>
    </row>
    <row r="70" spans="1:8" ht="15.75" thickBot="1" x14ac:dyDescent="0.3">
      <c r="A70" s="28" t="s">
        <v>99</v>
      </c>
      <c r="B70" s="39" t="s">
        <v>48</v>
      </c>
      <c r="C70" s="47" t="s">
        <v>100</v>
      </c>
      <c r="D70" s="43">
        <v>1035300</v>
      </c>
      <c r="E70" s="29">
        <f t="shared" ref="E70:F70" si="22">E69</f>
        <v>1417260</v>
      </c>
      <c r="F70" s="29">
        <f t="shared" si="22"/>
        <v>1131386</v>
      </c>
      <c r="G70" s="30">
        <f>G69</f>
        <v>1259380</v>
      </c>
    </row>
    <row r="71" spans="1:8" ht="15.75" thickBot="1" x14ac:dyDescent="0.3">
      <c r="A71" s="31" t="s">
        <v>1</v>
      </c>
      <c r="B71" s="32"/>
      <c r="C71" s="32"/>
      <c r="D71" s="32"/>
      <c r="E71" s="32"/>
      <c r="F71" s="32"/>
      <c r="G71" s="33"/>
    </row>
    <row r="72" spans="1:8" x14ac:dyDescent="0.25">
      <c r="A72" s="17" t="s">
        <v>101</v>
      </c>
      <c r="B72" s="36" t="s">
        <v>102</v>
      </c>
      <c r="C72" s="44" t="s">
        <v>103</v>
      </c>
      <c r="D72" s="40">
        <v>0</v>
      </c>
      <c r="E72" s="27">
        <v>18313</v>
      </c>
      <c r="F72" s="27">
        <v>18313</v>
      </c>
      <c r="G72" s="18"/>
    </row>
    <row r="73" spans="1:8" x14ac:dyDescent="0.25">
      <c r="A73" s="22" t="s">
        <v>101</v>
      </c>
      <c r="B73" s="38" t="s">
        <v>46</v>
      </c>
      <c r="C73" s="46" t="s">
        <v>104</v>
      </c>
      <c r="D73" s="42">
        <v>0</v>
      </c>
      <c r="E73" s="16">
        <f t="shared" ref="E73:F73" si="23">E72</f>
        <v>18313</v>
      </c>
      <c r="F73" s="16">
        <f t="shared" si="23"/>
        <v>18313</v>
      </c>
      <c r="G73" s="23">
        <f t="shared" ref="G73:G74" si="24">G72</f>
        <v>0</v>
      </c>
    </row>
    <row r="74" spans="1:8" ht="15.75" thickBot="1" x14ac:dyDescent="0.3">
      <c r="A74" s="28" t="s">
        <v>105</v>
      </c>
      <c r="B74" s="39" t="s">
        <v>48</v>
      </c>
      <c r="C74" s="47" t="s">
        <v>106</v>
      </c>
      <c r="D74" s="43">
        <v>0</v>
      </c>
      <c r="E74" s="29">
        <f t="shared" ref="E74:F74" si="25">E73</f>
        <v>18313</v>
      </c>
      <c r="F74" s="29">
        <f t="shared" si="25"/>
        <v>18313</v>
      </c>
      <c r="G74" s="30">
        <f t="shared" si="24"/>
        <v>0</v>
      </c>
    </row>
    <row r="75" spans="1:8" x14ac:dyDescent="0.25">
      <c r="A75" s="24" t="s">
        <v>1</v>
      </c>
      <c r="B75" s="25"/>
      <c r="C75" s="25"/>
      <c r="D75" s="25"/>
      <c r="E75" s="25"/>
      <c r="F75" s="25"/>
      <c r="G75" s="26"/>
    </row>
    <row r="76" spans="1:8" ht="15.75" thickBot="1" x14ac:dyDescent="0.3">
      <c r="A76" s="49" t="s">
        <v>265</v>
      </c>
      <c r="B76" s="50"/>
      <c r="C76" s="50"/>
      <c r="D76" s="13">
        <v>45709100</v>
      </c>
      <c r="E76" s="13">
        <f>E23+E27+E35+E31+E39+E44+E49+E69+E55+E59+E61+E73</f>
        <v>42518912.460000001</v>
      </c>
      <c r="F76" s="13">
        <f t="shared" ref="F76" si="26">F23+F27+F35+F31+F39+F44+F49+F69+F55+F59+F61+F73</f>
        <v>21034025.899999999</v>
      </c>
      <c r="G76" s="14">
        <f>G23+G27+G35+G31+G39+G44+G49+G69+G55+G59+G61+G73</f>
        <v>38850611.810000002</v>
      </c>
    </row>
  </sheetData>
  <mergeCells count="2">
    <mergeCell ref="A1:F1"/>
    <mergeCell ref="A76:C76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8"/>
  <sheetViews>
    <sheetView workbookViewId="0">
      <selection activeCell="G9" sqref="G9"/>
    </sheetView>
  </sheetViews>
  <sheetFormatPr defaultRowHeight="15" x14ac:dyDescent="0.25"/>
  <cols>
    <col min="1" max="1" width="8.28515625" bestFit="1" customWidth="1"/>
    <col min="2" max="2" width="7.85546875" bestFit="1" customWidth="1"/>
    <col min="3" max="3" width="57.85546875" bestFit="1" customWidth="1"/>
    <col min="4" max="4" width="12.42578125" bestFit="1" customWidth="1"/>
    <col min="5" max="5" width="15" bestFit="1" customWidth="1"/>
    <col min="6" max="6" width="12.42578125" customWidth="1"/>
    <col min="7" max="7" width="16.42578125" style="6" bestFit="1" customWidth="1"/>
    <col min="8" max="8" width="12.42578125" bestFit="1" customWidth="1"/>
  </cols>
  <sheetData>
    <row r="1" spans="1:8" ht="15.75" thickBot="1" x14ac:dyDescent="0.3">
      <c r="A1" s="8" t="s">
        <v>107</v>
      </c>
      <c r="B1" s="9"/>
      <c r="C1" s="9"/>
      <c r="D1" s="9"/>
      <c r="E1" s="9"/>
      <c r="F1" s="9"/>
    </row>
    <row r="2" spans="1:8" ht="30.75" thickBot="1" x14ac:dyDescent="0.3">
      <c r="A2" s="35" t="s">
        <v>2</v>
      </c>
      <c r="B2" s="12" t="s">
        <v>3</v>
      </c>
      <c r="C2" s="51" t="s">
        <v>4</v>
      </c>
      <c r="D2" s="52" t="s">
        <v>270</v>
      </c>
      <c r="E2" s="53" t="s">
        <v>271</v>
      </c>
      <c r="F2" s="53" t="s">
        <v>272</v>
      </c>
      <c r="G2" s="54" t="s">
        <v>266</v>
      </c>
    </row>
    <row r="3" spans="1:8" x14ac:dyDescent="0.25">
      <c r="A3" s="17" t="s">
        <v>108</v>
      </c>
      <c r="B3" s="36" t="s">
        <v>109</v>
      </c>
      <c r="C3" s="44" t="s">
        <v>110</v>
      </c>
      <c r="D3" s="40">
        <v>50000</v>
      </c>
      <c r="E3" s="27">
        <v>50000</v>
      </c>
      <c r="F3" s="27">
        <v>0</v>
      </c>
      <c r="G3" s="60">
        <v>30000</v>
      </c>
      <c r="H3" t="s">
        <v>274</v>
      </c>
    </row>
    <row r="4" spans="1:8" x14ac:dyDescent="0.25">
      <c r="A4" s="19" t="s">
        <v>108</v>
      </c>
      <c r="B4" s="37" t="s">
        <v>111</v>
      </c>
      <c r="C4" s="45" t="s">
        <v>112</v>
      </c>
      <c r="D4" s="41">
        <v>500000</v>
      </c>
      <c r="E4" s="15">
        <v>100000</v>
      </c>
      <c r="F4" s="15">
        <v>36376.639999999999</v>
      </c>
      <c r="G4" s="61">
        <v>1500000</v>
      </c>
      <c r="H4" t="s">
        <v>278</v>
      </c>
    </row>
    <row r="5" spans="1:8" x14ac:dyDescent="0.25">
      <c r="A5" s="19" t="s">
        <v>108</v>
      </c>
      <c r="B5" s="37" t="s">
        <v>113</v>
      </c>
      <c r="C5" s="45" t="s">
        <v>114</v>
      </c>
      <c r="D5" s="41">
        <v>100000</v>
      </c>
      <c r="E5" s="15">
        <v>500000</v>
      </c>
      <c r="F5" s="15">
        <v>359758.64</v>
      </c>
      <c r="G5" s="61">
        <v>300000</v>
      </c>
      <c r="H5" t="s">
        <v>276</v>
      </c>
    </row>
    <row r="6" spans="1:8" x14ac:dyDescent="0.25">
      <c r="A6" s="19" t="s">
        <v>108</v>
      </c>
      <c r="B6" s="37" t="s">
        <v>117</v>
      </c>
      <c r="C6" s="45" t="s">
        <v>118</v>
      </c>
      <c r="D6" s="41">
        <v>0</v>
      </c>
      <c r="E6" s="15">
        <v>0</v>
      </c>
      <c r="F6" s="15">
        <v>0</v>
      </c>
      <c r="G6" s="61">
        <v>5000000</v>
      </c>
      <c r="H6" t="s">
        <v>275</v>
      </c>
    </row>
    <row r="7" spans="1:8" x14ac:dyDescent="0.25">
      <c r="A7" s="22" t="s">
        <v>108</v>
      </c>
      <c r="B7" s="38" t="s">
        <v>46</v>
      </c>
      <c r="C7" s="46" t="s">
        <v>115</v>
      </c>
      <c r="D7" s="42">
        <v>650000</v>
      </c>
      <c r="E7" s="55">
        <f>SUM(E3:E6)</f>
        <v>650000</v>
      </c>
      <c r="F7" s="55">
        <f>SUM(F3:F6)</f>
        <v>396135.28</v>
      </c>
      <c r="G7" s="57">
        <f>SUM(G3:G6)</f>
        <v>6830000</v>
      </c>
    </row>
    <row r="8" spans="1:8" x14ac:dyDescent="0.25">
      <c r="A8" s="19" t="s">
        <v>116</v>
      </c>
      <c r="B8" s="37" t="s">
        <v>111</v>
      </c>
      <c r="C8" s="45" t="s">
        <v>112</v>
      </c>
      <c r="D8" s="41">
        <v>500000</v>
      </c>
      <c r="E8" s="15">
        <v>500000</v>
      </c>
      <c r="F8" s="15">
        <v>0</v>
      </c>
      <c r="G8" s="61">
        <v>300000</v>
      </c>
      <c r="H8" t="s">
        <v>277</v>
      </c>
    </row>
    <row r="9" spans="1:8" x14ac:dyDescent="0.25">
      <c r="A9" s="19" t="s">
        <v>116</v>
      </c>
      <c r="B9" s="37" t="s">
        <v>117</v>
      </c>
      <c r="C9" s="45" t="s">
        <v>118</v>
      </c>
      <c r="D9" s="41">
        <v>4000000</v>
      </c>
      <c r="E9" s="15">
        <v>4560000</v>
      </c>
      <c r="F9" s="15">
        <v>4556969.9800000004</v>
      </c>
      <c r="G9" s="61">
        <v>200000</v>
      </c>
      <c r="H9" t="s">
        <v>308</v>
      </c>
    </row>
    <row r="10" spans="1:8" x14ac:dyDescent="0.25">
      <c r="A10" s="22" t="s">
        <v>116</v>
      </c>
      <c r="B10" s="38" t="s">
        <v>46</v>
      </c>
      <c r="C10" s="46" t="s">
        <v>119</v>
      </c>
      <c r="D10" s="42">
        <v>4500000</v>
      </c>
      <c r="E10" s="55">
        <f t="shared" ref="E10:F10" si="0">SUM(E8:E9)</f>
        <v>5060000</v>
      </c>
      <c r="F10" s="55">
        <f t="shared" si="0"/>
        <v>4556969.9800000004</v>
      </c>
      <c r="G10" s="57">
        <f>SUM(G8:G9)</f>
        <v>500000</v>
      </c>
    </row>
    <row r="11" spans="1:8" ht="15.75" thickBot="1" x14ac:dyDescent="0.3">
      <c r="A11" s="28" t="s">
        <v>120</v>
      </c>
      <c r="B11" s="39" t="s">
        <v>48</v>
      </c>
      <c r="C11" s="47" t="s">
        <v>121</v>
      </c>
      <c r="D11" s="43">
        <v>5150000</v>
      </c>
      <c r="E11" s="58">
        <f t="shared" ref="E11:F11" si="1">E10+E7</f>
        <v>5710000</v>
      </c>
      <c r="F11" s="58">
        <f t="shared" si="1"/>
        <v>4953105.2600000007</v>
      </c>
      <c r="G11" s="59">
        <f>G10+G7</f>
        <v>7330000</v>
      </c>
    </row>
    <row r="12" spans="1:8" ht="15.75" thickBot="1" x14ac:dyDescent="0.3"/>
    <row r="13" spans="1:8" x14ac:dyDescent="0.25">
      <c r="A13" s="17" t="s">
        <v>49</v>
      </c>
      <c r="B13" s="36" t="s">
        <v>111</v>
      </c>
      <c r="C13" s="44" t="s">
        <v>112</v>
      </c>
      <c r="D13" s="40">
        <v>150000</v>
      </c>
      <c r="E13" s="27">
        <v>150000</v>
      </c>
      <c r="F13" s="27">
        <v>0</v>
      </c>
      <c r="G13" s="60">
        <v>600000</v>
      </c>
      <c r="H13" t="s">
        <v>280</v>
      </c>
    </row>
    <row r="14" spans="1:8" x14ac:dyDescent="0.25">
      <c r="A14" s="22" t="s">
        <v>49</v>
      </c>
      <c r="B14" s="38" t="s">
        <v>46</v>
      </c>
      <c r="C14" s="46" t="s">
        <v>52</v>
      </c>
      <c r="D14" s="42">
        <v>150000</v>
      </c>
      <c r="E14" s="55">
        <f t="shared" ref="E14:F14" si="2">E13</f>
        <v>150000</v>
      </c>
      <c r="F14" s="55">
        <f t="shared" si="2"/>
        <v>0</v>
      </c>
      <c r="G14" s="57">
        <f t="shared" ref="G14:G15" si="3">G13</f>
        <v>600000</v>
      </c>
    </row>
    <row r="15" spans="1:8" ht="15.75" thickBot="1" x14ac:dyDescent="0.3">
      <c r="A15" s="28" t="s">
        <v>53</v>
      </c>
      <c r="B15" s="39" t="s">
        <v>48</v>
      </c>
      <c r="C15" s="47" t="s">
        <v>52</v>
      </c>
      <c r="D15" s="43">
        <v>150000</v>
      </c>
      <c r="E15" s="58">
        <f t="shared" ref="E15:F15" si="4">E14</f>
        <v>150000</v>
      </c>
      <c r="F15" s="58">
        <f t="shared" si="4"/>
        <v>0</v>
      </c>
      <c r="G15" s="59">
        <f t="shared" si="3"/>
        <v>600000</v>
      </c>
    </row>
    <row r="16" spans="1:8" ht="15.75" thickBot="1" x14ac:dyDescent="0.3"/>
    <row r="17" spans="1:8" x14ac:dyDescent="0.25">
      <c r="A17" s="17" t="s">
        <v>54</v>
      </c>
      <c r="B17" s="36" t="s">
        <v>122</v>
      </c>
      <c r="C17" s="44" t="s">
        <v>123</v>
      </c>
      <c r="D17" s="40">
        <v>20000</v>
      </c>
      <c r="E17" s="27">
        <v>20000</v>
      </c>
      <c r="F17" s="27">
        <v>3300</v>
      </c>
      <c r="G17" s="60">
        <v>10000</v>
      </c>
    </row>
    <row r="18" spans="1:8" x14ac:dyDescent="0.25">
      <c r="A18" s="19" t="s">
        <v>54</v>
      </c>
      <c r="B18" s="37" t="s">
        <v>111</v>
      </c>
      <c r="C18" s="45" t="s">
        <v>112</v>
      </c>
      <c r="D18" s="41">
        <v>200000</v>
      </c>
      <c r="E18" s="15">
        <v>200000</v>
      </c>
      <c r="F18" s="15">
        <v>69060</v>
      </c>
      <c r="G18" s="61">
        <v>400000</v>
      </c>
      <c r="H18" t="s">
        <v>304</v>
      </c>
    </row>
    <row r="19" spans="1:8" x14ac:dyDescent="0.25">
      <c r="A19" s="19" t="s">
        <v>54</v>
      </c>
      <c r="B19" s="37" t="s">
        <v>113</v>
      </c>
      <c r="C19" s="45" t="s">
        <v>114</v>
      </c>
      <c r="D19" s="41">
        <v>150000</v>
      </c>
      <c r="E19" s="15">
        <v>150000</v>
      </c>
      <c r="F19" s="15">
        <v>0</v>
      </c>
      <c r="G19" s="61">
        <v>150000</v>
      </c>
      <c r="H19" t="s">
        <v>281</v>
      </c>
    </row>
    <row r="20" spans="1:8" x14ac:dyDescent="0.25">
      <c r="A20" s="19" t="s">
        <v>54</v>
      </c>
      <c r="B20" s="37" t="s">
        <v>117</v>
      </c>
      <c r="C20" s="45" t="s">
        <v>118</v>
      </c>
      <c r="D20" s="41">
        <v>36000000</v>
      </c>
      <c r="E20" s="15">
        <f>33699585-13699585</f>
        <v>20000000</v>
      </c>
      <c r="F20" s="15">
        <v>12276438.43</v>
      </c>
      <c r="G20" s="61">
        <v>21000000</v>
      </c>
      <c r="H20" s="2" t="s">
        <v>282</v>
      </c>
    </row>
    <row r="21" spans="1:8" x14ac:dyDescent="0.25">
      <c r="A21" s="22" t="s">
        <v>54</v>
      </c>
      <c r="B21" s="38" t="s">
        <v>46</v>
      </c>
      <c r="C21" s="46" t="s">
        <v>55</v>
      </c>
      <c r="D21" s="42">
        <v>36370000</v>
      </c>
      <c r="E21" s="55">
        <f t="shared" ref="E21:F21" si="5">SUM(E17:E20)</f>
        <v>20370000</v>
      </c>
      <c r="F21" s="55">
        <f t="shared" si="5"/>
        <v>12348798.43</v>
      </c>
      <c r="G21" s="57">
        <f>SUM(G17:G20)</f>
        <v>21560000</v>
      </c>
    </row>
    <row r="22" spans="1:8" ht="15.75" thickBot="1" x14ac:dyDescent="0.3">
      <c r="A22" s="28" t="s">
        <v>56</v>
      </c>
      <c r="B22" s="39" t="s">
        <v>48</v>
      </c>
      <c r="C22" s="47" t="s">
        <v>57</v>
      </c>
      <c r="D22" s="43">
        <v>36370000</v>
      </c>
      <c r="E22" s="58">
        <f t="shared" ref="E22:F22" si="6">E21</f>
        <v>20370000</v>
      </c>
      <c r="F22" s="58">
        <f t="shared" si="6"/>
        <v>12348798.43</v>
      </c>
      <c r="G22" s="59">
        <f>G21</f>
        <v>21560000</v>
      </c>
    </row>
    <row r="23" spans="1:8" ht="15.75" thickBot="1" x14ac:dyDescent="0.3"/>
    <row r="24" spans="1:8" x14ac:dyDescent="0.25">
      <c r="A24" s="17" t="s">
        <v>58</v>
      </c>
      <c r="B24" s="36" t="s">
        <v>124</v>
      </c>
      <c r="C24" s="44" t="s">
        <v>125</v>
      </c>
      <c r="D24" s="40">
        <v>0</v>
      </c>
      <c r="E24" s="27">
        <v>10000</v>
      </c>
      <c r="F24" s="27">
        <v>4150</v>
      </c>
      <c r="G24" s="60">
        <v>7000</v>
      </c>
    </row>
    <row r="25" spans="1:8" x14ac:dyDescent="0.25">
      <c r="A25" s="19" t="s">
        <v>58</v>
      </c>
      <c r="B25" s="37" t="s">
        <v>117</v>
      </c>
      <c r="C25" s="45" t="s">
        <v>118</v>
      </c>
      <c r="D25" s="41">
        <v>0</v>
      </c>
      <c r="E25" s="15">
        <v>0</v>
      </c>
      <c r="F25" s="15">
        <v>0</v>
      </c>
      <c r="G25" s="61">
        <v>100000</v>
      </c>
      <c r="H25" t="s">
        <v>248</v>
      </c>
    </row>
    <row r="26" spans="1:8" x14ac:dyDescent="0.25">
      <c r="A26" s="22" t="s">
        <v>58</v>
      </c>
      <c r="B26" s="38" t="s">
        <v>46</v>
      </c>
      <c r="C26" s="46" t="s">
        <v>61</v>
      </c>
      <c r="D26" s="42">
        <v>0</v>
      </c>
      <c r="E26" s="55">
        <f t="shared" ref="E26:F26" si="7">E24</f>
        <v>10000</v>
      </c>
      <c r="F26" s="55">
        <f t="shared" si="7"/>
        <v>4150</v>
      </c>
      <c r="G26" s="57">
        <f>G24+G25</f>
        <v>107000</v>
      </c>
    </row>
    <row r="27" spans="1:8" ht="15.75" thickBot="1" x14ac:dyDescent="0.3">
      <c r="A27" s="28" t="s">
        <v>62</v>
      </c>
      <c r="B27" s="39" t="s">
        <v>48</v>
      </c>
      <c r="C27" s="47" t="s">
        <v>63</v>
      </c>
      <c r="D27" s="43">
        <v>0</v>
      </c>
      <c r="E27" s="58">
        <f t="shared" ref="E27:F27" si="8">E26</f>
        <v>10000</v>
      </c>
      <c r="F27" s="58">
        <f t="shared" si="8"/>
        <v>4150</v>
      </c>
      <c r="G27" s="59">
        <f>G26</f>
        <v>107000</v>
      </c>
    </row>
    <row r="28" spans="1:8" ht="15.75" thickBot="1" x14ac:dyDescent="0.3"/>
    <row r="29" spans="1:8" x14ac:dyDescent="0.25">
      <c r="A29" s="17" t="s">
        <v>83</v>
      </c>
      <c r="B29" s="36" t="s">
        <v>109</v>
      </c>
      <c r="C29" s="44" t="s">
        <v>110</v>
      </c>
      <c r="D29" s="40">
        <v>0</v>
      </c>
      <c r="E29" s="27">
        <v>15000</v>
      </c>
      <c r="F29" s="27">
        <v>11120</v>
      </c>
      <c r="G29" s="60">
        <v>70000</v>
      </c>
    </row>
    <row r="30" spans="1:8" x14ac:dyDescent="0.25">
      <c r="A30" s="19" t="s">
        <v>83</v>
      </c>
      <c r="B30" s="37" t="s">
        <v>126</v>
      </c>
      <c r="C30" s="45" t="s">
        <v>127</v>
      </c>
      <c r="D30" s="41">
        <v>0</v>
      </c>
      <c r="E30" s="15">
        <v>18000</v>
      </c>
      <c r="F30" s="15">
        <v>16632</v>
      </c>
      <c r="G30" s="61">
        <v>18000</v>
      </c>
    </row>
    <row r="31" spans="1:8" x14ac:dyDescent="0.25">
      <c r="A31" s="19" t="s">
        <v>83</v>
      </c>
      <c r="B31" s="37" t="s">
        <v>111</v>
      </c>
      <c r="C31" s="45" t="s">
        <v>112</v>
      </c>
      <c r="D31" s="41">
        <v>100000</v>
      </c>
      <c r="E31" s="15">
        <v>100000</v>
      </c>
      <c r="F31" s="15">
        <v>109743.75</v>
      </c>
      <c r="G31" s="61">
        <v>90000</v>
      </c>
      <c r="H31" t="s">
        <v>283</v>
      </c>
    </row>
    <row r="32" spans="1:8" x14ac:dyDescent="0.25">
      <c r="A32" s="19" t="s">
        <v>83</v>
      </c>
      <c r="B32" s="37" t="s">
        <v>128</v>
      </c>
      <c r="C32" s="45" t="s">
        <v>129</v>
      </c>
      <c r="D32" s="41">
        <v>500000</v>
      </c>
      <c r="E32" s="15">
        <v>500000</v>
      </c>
      <c r="F32" s="15">
        <v>500000</v>
      </c>
      <c r="G32" s="61">
        <v>500000</v>
      </c>
      <c r="H32" t="s">
        <v>287</v>
      </c>
    </row>
    <row r="33" spans="1:8" x14ac:dyDescent="0.25">
      <c r="A33" s="19" t="s">
        <v>83</v>
      </c>
      <c r="B33" s="37" t="s">
        <v>130</v>
      </c>
      <c r="C33" s="45" t="s">
        <v>131</v>
      </c>
      <c r="D33" s="41">
        <v>0</v>
      </c>
      <c r="E33" s="15">
        <v>453550</v>
      </c>
      <c r="F33" s="15">
        <v>453550</v>
      </c>
      <c r="G33" s="61">
        <v>0</v>
      </c>
    </row>
    <row r="34" spans="1:8" x14ac:dyDescent="0.25">
      <c r="A34" s="19" t="s">
        <v>83</v>
      </c>
      <c r="B34" s="37" t="s">
        <v>117</v>
      </c>
      <c r="C34" s="45" t="s">
        <v>118</v>
      </c>
      <c r="D34" s="41">
        <v>2500000</v>
      </c>
      <c r="E34" s="15">
        <v>2700000</v>
      </c>
      <c r="F34" s="15">
        <v>2400478.16</v>
      </c>
      <c r="G34" s="61">
        <v>250000</v>
      </c>
      <c r="H34" t="s">
        <v>284</v>
      </c>
    </row>
    <row r="35" spans="1:8" x14ac:dyDescent="0.25">
      <c r="A35" s="22" t="s">
        <v>83</v>
      </c>
      <c r="B35" s="38" t="s">
        <v>46</v>
      </c>
      <c r="C35" s="46" t="s">
        <v>132</v>
      </c>
      <c r="D35" s="42">
        <v>3100000</v>
      </c>
      <c r="E35" s="55">
        <f>SUM(E29:E34)</f>
        <v>3786550</v>
      </c>
      <c r="F35" s="55">
        <f>SUM(F29:F34)</f>
        <v>3491523.91</v>
      </c>
      <c r="G35" s="57">
        <f>SUM(G29:G34)</f>
        <v>928000</v>
      </c>
    </row>
    <row r="36" spans="1:8" x14ac:dyDescent="0.25">
      <c r="A36" s="19" t="s">
        <v>133</v>
      </c>
      <c r="B36" s="37" t="s">
        <v>111</v>
      </c>
      <c r="C36" s="45" t="s">
        <v>112</v>
      </c>
      <c r="D36" s="41">
        <v>200000</v>
      </c>
      <c r="E36" s="15">
        <v>200000</v>
      </c>
      <c r="F36" s="15">
        <v>155708.85999999999</v>
      </c>
      <c r="G36" s="61">
        <v>200000</v>
      </c>
      <c r="H36" t="s">
        <v>285</v>
      </c>
    </row>
    <row r="37" spans="1:8" x14ac:dyDescent="0.25">
      <c r="A37" s="19" t="s">
        <v>133</v>
      </c>
      <c r="B37" s="37" t="s">
        <v>113</v>
      </c>
      <c r="C37" s="45" t="s">
        <v>114</v>
      </c>
      <c r="D37" s="41">
        <v>0</v>
      </c>
      <c r="E37" s="15">
        <v>410000</v>
      </c>
      <c r="F37" s="15">
        <v>354388</v>
      </c>
      <c r="G37" s="61">
        <v>150000</v>
      </c>
    </row>
    <row r="38" spans="1:8" x14ac:dyDescent="0.25">
      <c r="A38" s="19" t="s">
        <v>133</v>
      </c>
      <c r="B38" s="37" t="s">
        <v>128</v>
      </c>
      <c r="C38" s="45" t="s">
        <v>129</v>
      </c>
      <c r="D38" s="41">
        <v>750000</v>
      </c>
      <c r="E38" s="15">
        <v>850000</v>
      </c>
      <c r="F38" s="15">
        <v>750000</v>
      </c>
      <c r="G38" s="61">
        <v>850000</v>
      </c>
      <c r="H38" t="s">
        <v>286</v>
      </c>
    </row>
    <row r="39" spans="1:8" x14ac:dyDescent="0.25">
      <c r="A39" s="22" t="s">
        <v>133</v>
      </c>
      <c r="B39" s="38" t="s">
        <v>46</v>
      </c>
      <c r="C39" s="46" t="s">
        <v>134</v>
      </c>
      <c r="D39" s="42">
        <v>950000</v>
      </c>
      <c r="E39" s="55">
        <f t="shared" ref="E39:F39" si="9">SUM(E36:E38)</f>
        <v>1460000</v>
      </c>
      <c r="F39" s="55">
        <f t="shared" si="9"/>
        <v>1260096.8599999999</v>
      </c>
      <c r="G39" s="57">
        <f>SUM(G36:G38)</f>
        <v>1200000</v>
      </c>
    </row>
    <row r="40" spans="1:8" ht="15.75" thickBot="1" x14ac:dyDescent="0.3">
      <c r="A40" s="28" t="s">
        <v>135</v>
      </c>
      <c r="B40" s="39" t="s">
        <v>48</v>
      </c>
      <c r="C40" s="47" t="s">
        <v>136</v>
      </c>
      <c r="D40" s="43">
        <v>4050000</v>
      </c>
      <c r="E40" s="58">
        <f t="shared" ref="E40:F40" si="10">E39+E35</f>
        <v>5246550</v>
      </c>
      <c r="F40" s="58">
        <f t="shared" si="10"/>
        <v>4751620.7699999996</v>
      </c>
      <c r="G40" s="59">
        <f>G39+G35</f>
        <v>2128000</v>
      </c>
    </row>
    <row r="41" spans="1:8" ht="15.75" thickBot="1" x14ac:dyDescent="0.3"/>
    <row r="42" spans="1:8" x14ac:dyDescent="0.25">
      <c r="A42" s="17" t="s">
        <v>64</v>
      </c>
      <c r="B42" s="36" t="s">
        <v>111</v>
      </c>
      <c r="C42" s="44" t="s">
        <v>112</v>
      </c>
      <c r="D42" s="40">
        <v>3000</v>
      </c>
      <c r="E42" s="27">
        <v>6000</v>
      </c>
      <c r="F42" s="27">
        <v>2400</v>
      </c>
      <c r="G42" s="60">
        <v>6000</v>
      </c>
      <c r="H42" t="s">
        <v>260</v>
      </c>
    </row>
    <row r="43" spans="1:8" x14ac:dyDescent="0.25">
      <c r="A43" s="22" t="s">
        <v>64</v>
      </c>
      <c r="B43" s="38" t="s">
        <v>46</v>
      </c>
      <c r="C43" s="46" t="s">
        <v>67</v>
      </c>
      <c r="D43" s="42">
        <v>3000</v>
      </c>
      <c r="E43" s="55">
        <f t="shared" ref="E43:F43" si="11">E42</f>
        <v>6000</v>
      </c>
      <c r="F43" s="55">
        <f t="shared" si="11"/>
        <v>2400</v>
      </c>
      <c r="G43" s="57">
        <f t="shared" ref="G43:G44" si="12">G42</f>
        <v>6000</v>
      </c>
    </row>
    <row r="44" spans="1:8" ht="15.75" thickBot="1" x14ac:dyDescent="0.3">
      <c r="A44" s="28" t="s">
        <v>68</v>
      </c>
      <c r="B44" s="39" t="s">
        <v>48</v>
      </c>
      <c r="C44" s="47" t="s">
        <v>69</v>
      </c>
      <c r="D44" s="43">
        <v>3000</v>
      </c>
      <c r="E44" s="58">
        <f t="shared" ref="E44:F44" si="13">E43</f>
        <v>6000</v>
      </c>
      <c r="F44" s="58">
        <f t="shared" si="13"/>
        <v>2400</v>
      </c>
      <c r="G44" s="59">
        <f t="shared" si="12"/>
        <v>6000</v>
      </c>
    </row>
    <row r="45" spans="1:8" ht="15.75" thickBot="1" x14ac:dyDescent="0.3"/>
    <row r="46" spans="1:8" x14ac:dyDescent="0.25">
      <c r="A46" s="17" t="s">
        <v>137</v>
      </c>
      <c r="B46" s="36" t="s">
        <v>111</v>
      </c>
      <c r="C46" s="44" t="s">
        <v>112</v>
      </c>
      <c r="D46" s="40">
        <v>60000</v>
      </c>
      <c r="E46" s="27">
        <v>58625</v>
      </c>
      <c r="F46" s="27">
        <v>4220</v>
      </c>
      <c r="G46" s="60">
        <v>5000</v>
      </c>
    </row>
    <row r="47" spans="1:8" x14ac:dyDescent="0.25">
      <c r="A47" s="19" t="s">
        <v>137</v>
      </c>
      <c r="B47" s="37" t="s">
        <v>138</v>
      </c>
      <c r="C47" s="45" t="s">
        <v>139</v>
      </c>
      <c r="D47" s="41">
        <v>60000</v>
      </c>
      <c r="E47" s="15">
        <v>73375</v>
      </c>
      <c r="F47" s="15">
        <v>68375</v>
      </c>
      <c r="G47" s="61">
        <v>50000</v>
      </c>
    </row>
    <row r="48" spans="1:8" x14ac:dyDescent="0.25">
      <c r="A48" s="22" t="s">
        <v>137</v>
      </c>
      <c r="B48" s="38" t="s">
        <v>46</v>
      </c>
      <c r="C48" s="46" t="s">
        <v>140</v>
      </c>
      <c r="D48" s="42">
        <v>120000</v>
      </c>
      <c r="E48" s="55">
        <f t="shared" ref="E48:F48" si="14">SUM(E46:E47)</f>
        <v>132000</v>
      </c>
      <c r="F48" s="55">
        <f t="shared" si="14"/>
        <v>72595</v>
      </c>
      <c r="G48" s="57">
        <f>SUM(G46:G47)</f>
        <v>55000</v>
      </c>
    </row>
    <row r="49" spans="1:7" ht="15.75" thickBot="1" x14ac:dyDescent="0.3">
      <c r="A49" s="28" t="s">
        <v>141</v>
      </c>
      <c r="B49" s="39" t="s">
        <v>48</v>
      </c>
      <c r="C49" s="47" t="s">
        <v>142</v>
      </c>
      <c r="D49" s="43">
        <v>120000</v>
      </c>
      <c r="E49" s="58">
        <f t="shared" ref="E49:F49" si="15">E48</f>
        <v>132000</v>
      </c>
      <c r="F49" s="58">
        <f t="shared" si="15"/>
        <v>72595</v>
      </c>
      <c r="G49" s="59">
        <f>G48</f>
        <v>55000</v>
      </c>
    </row>
    <row r="50" spans="1:7" ht="15.75" thickBot="1" x14ac:dyDescent="0.3"/>
    <row r="51" spans="1:7" x14ac:dyDescent="0.25">
      <c r="A51" s="17" t="s">
        <v>143</v>
      </c>
      <c r="B51" s="36" t="s">
        <v>113</v>
      </c>
      <c r="C51" s="44" t="s">
        <v>114</v>
      </c>
      <c r="D51" s="40">
        <v>50000</v>
      </c>
      <c r="E51" s="27">
        <v>50000</v>
      </c>
      <c r="F51" s="27">
        <v>0</v>
      </c>
      <c r="G51" s="60">
        <v>20000</v>
      </c>
    </row>
    <row r="52" spans="1:7" x14ac:dyDescent="0.25">
      <c r="A52" s="22" t="s">
        <v>143</v>
      </c>
      <c r="B52" s="38" t="s">
        <v>46</v>
      </c>
      <c r="C52" s="46" t="s">
        <v>144</v>
      </c>
      <c r="D52" s="42">
        <v>50000</v>
      </c>
      <c r="E52" s="55">
        <f t="shared" ref="E52:F52" si="16">E51</f>
        <v>50000</v>
      </c>
      <c r="F52" s="55">
        <f t="shared" si="16"/>
        <v>0</v>
      </c>
      <c r="G52" s="57">
        <f t="shared" ref="G52:G53" si="17">G51</f>
        <v>20000</v>
      </c>
    </row>
    <row r="53" spans="1:7" ht="15.75" thickBot="1" x14ac:dyDescent="0.3">
      <c r="A53" s="28" t="s">
        <v>145</v>
      </c>
      <c r="B53" s="39" t="s">
        <v>48</v>
      </c>
      <c r="C53" s="47" t="s">
        <v>146</v>
      </c>
      <c r="D53" s="43">
        <v>50000</v>
      </c>
      <c r="E53" s="58">
        <f t="shared" ref="E53:F53" si="18">E52</f>
        <v>50000</v>
      </c>
      <c r="F53" s="58">
        <f t="shared" si="18"/>
        <v>0</v>
      </c>
      <c r="G53" s="59">
        <f t="shared" si="17"/>
        <v>20000</v>
      </c>
    </row>
    <row r="54" spans="1:7" ht="15.75" thickBot="1" x14ac:dyDescent="0.3"/>
    <row r="55" spans="1:7" x14ac:dyDescent="0.25">
      <c r="A55" s="17" t="s">
        <v>147</v>
      </c>
      <c r="B55" s="36" t="s">
        <v>111</v>
      </c>
      <c r="C55" s="44" t="s">
        <v>112</v>
      </c>
      <c r="D55" s="40">
        <v>100000</v>
      </c>
      <c r="E55" s="27">
        <v>100000</v>
      </c>
      <c r="F55" s="27">
        <v>67465</v>
      </c>
      <c r="G55" s="60">
        <v>100000</v>
      </c>
    </row>
    <row r="56" spans="1:7" x14ac:dyDescent="0.25">
      <c r="A56" s="22" t="s">
        <v>147</v>
      </c>
      <c r="B56" s="38" t="s">
        <v>46</v>
      </c>
      <c r="C56" s="46" t="s">
        <v>148</v>
      </c>
      <c r="D56" s="42">
        <v>100000</v>
      </c>
      <c r="E56" s="55">
        <f t="shared" ref="E56:F56" si="19">E55</f>
        <v>100000</v>
      </c>
      <c r="F56" s="55">
        <f t="shared" si="19"/>
        <v>67465</v>
      </c>
      <c r="G56" s="57">
        <f t="shared" ref="G56:G57" si="20">G55</f>
        <v>100000</v>
      </c>
    </row>
    <row r="57" spans="1:7" ht="15.75" thickBot="1" x14ac:dyDescent="0.3">
      <c r="A57" s="28" t="s">
        <v>149</v>
      </c>
      <c r="B57" s="39" t="s">
        <v>48</v>
      </c>
      <c r="C57" s="47" t="s">
        <v>150</v>
      </c>
      <c r="D57" s="43">
        <v>100000</v>
      </c>
      <c r="E57" s="58">
        <f t="shared" ref="E57:F57" si="21">E56</f>
        <v>100000</v>
      </c>
      <c r="F57" s="58">
        <f t="shared" si="21"/>
        <v>67465</v>
      </c>
      <c r="G57" s="59">
        <f t="shared" si="20"/>
        <v>100000</v>
      </c>
    </row>
    <row r="58" spans="1:7" ht="15.75" thickBot="1" x14ac:dyDescent="0.3"/>
    <row r="59" spans="1:7" x14ac:dyDescent="0.25">
      <c r="A59" s="17" t="s">
        <v>151</v>
      </c>
      <c r="B59" s="36" t="s">
        <v>126</v>
      </c>
      <c r="C59" s="44" t="s">
        <v>127</v>
      </c>
      <c r="D59" s="40">
        <v>50000</v>
      </c>
      <c r="E59" s="27">
        <v>28000</v>
      </c>
      <c r="F59" s="27">
        <v>16194</v>
      </c>
      <c r="G59" s="60">
        <v>20000</v>
      </c>
    </row>
    <row r="60" spans="1:7" x14ac:dyDescent="0.25">
      <c r="A60" s="19" t="s">
        <v>151</v>
      </c>
      <c r="B60" s="37" t="s">
        <v>111</v>
      </c>
      <c r="C60" s="45" t="s">
        <v>112</v>
      </c>
      <c r="D60" s="41">
        <v>20000</v>
      </c>
      <c r="E60" s="15">
        <v>40000</v>
      </c>
      <c r="F60" s="15">
        <v>39371</v>
      </c>
      <c r="G60" s="61">
        <v>40000</v>
      </c>
    </row>
    <row r="61" spans="1:7" x14ac:dyDescent="0.25">
      <c r="A61" s="19" t="s">
        <v>151</v>
      </c>
      <c r="B61" s="37" t="s">
        <v>152</v>
      </c>
      <c r="C61" s="45" t="s">
        <v>153</v>
      </c>
      <c r="D61" s="41">
        <v>0</v>
      </c>
      <c r="E61" s="15">
        <v>2000</v>
      </c>
      <c r="F61" s="15">
        <v>1609</v>
      </c>
      <c r="G61" s="61">
        <v>2000</v>
      </c>
    </row>
    <row r="62" spans="1:7" x14ac:dyDescent="0.25">
      <c r="A62" s="19" t="s">
        <v>151</v>
      </c>
      <c r="B62" s="37" t="s">
        <v>154</v>
      </c>
      <c r="C62" s="45" t="s">
        <v>155</v>
      </c>
      <c r="D62" s="41">
        <v>0</v>
      </c>
      <c r="E62" s="15">
        <v>50000</v>
      </c>
      <c r="F62" s="15">
        <v>50000</v>
      </c>
      <c r="G62" s="61">
        <v>50000</v>
      </c>
    </row>
    <row r="63" spans="1:7" x14ac:dyDescent="0.25">
      <c r="A63" s="22" t="s">
        <v>151</v>
      </c>
      <c r="B63" s="38" t="s">
        <v>46</v>
      </c>
      <c r="C63" s="46" t="s">
        <v>156</v>
      </c>
      <c r="D63" s="42">
        <v>70000</v>
      </c>
      <c r="E63" s="55">
        <f t="shared" ref="E63:F63" si="22">SUM(E59:E62)</f>
        <v>120000</v>
      </c>
      <c r="F63" s="55">
        <f t="shared" si="22"/>
        <v>107174</v>
      </c>
      <c r="G63" s="57">
        <f>SUM(G59:G62)</f>
        <v>112000</v>
      </c>
    </row>
    <row r="64" spans="1:7" ht="15.75" thickBot="1" x14ac:dyDescent="0.3">
      <c r="A64" s="28" t="s">
        <v>157</v>
      </c>
      <c r="B64" s="39" t="s">
        <v>48</v>
      </c>
      <c r="C64" s="47" t="s">
        <v>158</v>
      </c>
      <c r="D64" s="43">
        <v>70000</v>
      </c>
      <c r="E64" s="58">
        <f t="shared" ref="E64:F64" si="23">E63</f>
        <v>120000</v>
      </c>
      <c r="F64" s="58">
        <f t="shared" si="23"/>
        <v>107174</v>
      </c>
      <c r="G64" s="59">
        <f>G63</f>
        <v>112000</v>
      </c>
    </row>
    <row r="65" spans="1:8" ht="15.75" thickBot="1" x14ac:dyDescent="0.3"/>
    <row r="66" spans="1:8" x14ac:dyDescent="0.25">
      <c r="A66" s="17" t="s">
        <v>159</v>
      </c>
      <c r="B66" s="36" t="s">
        <v>122</v>
      </c>
      <c r="C66" s="44" t="s">
        <v>123</v>
      </c>
      <c r="D66" s="40">
        <v>20000</v>
      </c>
      <c r="E66" s="27">
        <v>20000</v>
      </c>
      <c r="F66" s="27">
        <v>10837</v>
      </c>
      <c r="G66" s="60">
        <v>150000</v>
      </c>
    </row>
    <row r="67" spans="1:8" x14ac:dyDescent="0.25">
      <c r="A67" s="19" t="s">
        <v>159</v>
      </c>
      <c r="B67" s="37" t="s">
        <v>111</v>
      </c>
      <c r="C67" s="45" t="s">
        <v>112</v>
      </c>
      <c r="D67" s="41">
        <v>20000</v>
      </c>
      <c r="E67" s="15">
        <f>15000+35090</f>
        <v>50090</v>
      </c>
      <c r="F67" s="15">
        <v>46888</v>
      </c>
      <c r="G67" s="61">
        <v>50000</v>
      </c>
    </row>
    <row r="68" spans="1:8" x14ac:dyDescent="0.25">
      <c r="A68" s="19" t="s">
        <v>159</v>
      </c>
      <c r="B68" s="37" t="s">
        <v>113</v>
      </c>
      <c r="C68" s="45" t="s">
        <v>114</v>
      </c>
      <c r="D68" s="41">
        <v>0</v>
      </c>
      <c r="E68" s="15">
        <f>2000+42000</f>
        <v>44000</v>
      </c>
      <c r="F68" s="15">
        <v>41801</v>
      </c>
      <c r="G68" s="61">
        <v>50000</v>
      </c>
    </row>
    <row r="69" spans="1:8" x14ac:dyDescent="0.25">
      <c r="A69" s="19" t="s">
        <v>159</v>
      </c>
      <c r="B69" s="37" t="s">
        <v>117</v>
      </c>
      <c r="C69" s="45" t="s">
        <v>118</v>
      </c>
      <c r="D69" s="41">
        <v>50000</v>
      </c>
      <c r="E69" s="15">
        <f>-17000+504910</f>
        <v>487910</v>
      </c>
      <c r="F69" s="15">
        <v>258940</v>
      </c>
      <c r="G69" s="61">
        <v>200000</v>
      </c>
    </row>
    <row r="70" spans="1:8" x14ac:dyDescent="0.25">
      <c r="A70" s="22" t="s">
        <v>159</v>
      </c>
      <c r="B70" s="38" t="s">
        <v>46</v>
      </c>
      <c r="C70" s="46" t="s">
        <v>160</v>
      </c>
      <c r="D70" s="42">
        <v>90000</v>
      </c>
      <c r="E70" s="55">
        <f t="shared" ref="E70:F70" si="24">SUM(E66:E69)</f>
        <v>602000</v>
      </c>
      <c r="F70" s="55">
        <f t="shared" si="24"/>
        <v>358466</v>
      </c>
      <c r="G70" s="57">
        <f>SUM(G66:G69)</f>
        <v>450000</v>
      </c>
    </row>
    <row r="71" spans="1:8" x14ac:dyDescent="0.25">
      <c r="A71" s="19" t="s">
        <v>161</v>
      </c>
      <c r="B71" s="37" t="s">
        <v>162</v>
      </c>
      <c r="C71" s="45" t="s">
        <v>163</v>
      </c>
      <c r="D71" s="41">
        <v>150000</v>
      </c>
      <c r="E71" s="15">
        <v>288000</v>
      </c>
      <c r="F71" s="15">
        <v>234497</v>
      </c>
      <c r="G71" s="61">
        <v>250000</v>
      </c>
    </row>
    <row r="72" spans="1:8" x14ac:dyDescent="0.25">
      <c r="A72" s="22" t="s">
        <v>161</v>
      </c>
      <c r="B72" s="38" t="s">
        <v>46</v>
      </c>
      <c r="C72" s="46" t="s">
        <v>164</v>
      </c>
      <c r="D72" s="42">
        <v>150000</v>
      </c>
      <c r="E72" s="55">
        <f t="shared" ref="E72:F72" si="25">E71</f>
        <v>288000</v>
      </c>
      <c r="F72" s="55">
        <f t="shared" si="25"/>
        <v>234497</v>
      </c>
      <c r="G72" s="57">
        <f>G71</f>
        <v>250000</v>
      </c>
    </row>
    <row r="73" spans="1:8" ht="15.75" thickBot="1" x14ac:dyDescent="0.3">
      <c r="A73" s="28" t="s">
        <v>165</v>
      </c>
      <c r="B73" s="39" t="s">
        <v>48</v>
      </c>
      <c r="C73" s="47" t="s">
        <v>166</v>
      </c>
      <c r="D73" s="43">
        <v>240000</v>
      </c>
      <c r="E73" s="58">
        <f t="shared" ref="E73:F73" si="26">E72+E70</f>
        <v>890000</v>
      </c>
      <c r="F73" s="58">
        <f t="shared" si="26"/>
        <v>592963</v>
      </c>
      <c r="G73" s="59">
        <f>G72+G70</f>
        <v>700000</v>
      </c>
    </row>
    <row r="74" spans="1:8" ht="15.75" thickBot="1" x14ac:dyDescent="0.3"/>
    <row r="75" spans="1:8" x14ac:dyDescent="0.25">
      <c r="A75" s="17" t="s">
        <v>167</v>
      </c>
      <c r="B75" s="36" t="s">
        <v>111</v>
      </c>
      <c r="C75" s="44" t="s">
        <v>112</v>
      </c>
      <c r="D75" s="40">
        <v>30000</v>
      </c>
      <c r="E75" s="27">
        <v>30000</v>
      </c>
      <c r="F75" s="27">
        <v>11500</v>
      </c>
      <c r="G75" s="60">
        <v>20000</v>
      </c>
    </row>
    <row r="76" spans="1:8" x14ac:dyDescent="0.25">
      <c r="A76" s="19" t="s">
        <v>167</v>
      </c>
      <c r="B76" s="37" t="s">
        <v>154</v>
      </c>
      <c r="C76" s="45" t="s">
        <v>155</v>
      </c>
      <c r="D76" s="41">
        <v>30000</v>
      </c>
      <c r="E76" s="15">
        <v>30000</v>
      </c>
      <c r="F76" s="15">
        <v>0</v>
      </c>
      <c r="G76" s="61">
        <v>0</v>
      </c>
    </row>
    <row r="77" spans="1:8" x14ac:dyDescent="0.25">
      <c r="A77" s="19" t="s">
        <v>167</v>
      </c>
      <c r="B77" s="37" t="s">
        <v>117</v>
      </c>
      <c r="C77" s="45" t="s">
        <v>118</v>
      </c>
      <c r="D77" s="41">
        <v>0</v>
      </c>
      <c r="E77" s="15">
        <v>0</v>
      </c>
      <c r="F77" s="15">
        <v>0</v>
      </c>
      <c r="G77" s="61">
        <v>350000</v>
      </c>
      <c r="H77" t="s">
        <v>305</v>
      </c>
    </row>
    <row r="78" spans="1:8" x14ac:dyDescent="0.25">
      <c r="A78" s="22" t="s">
        <v>167</v>
      </c>
      <c r="B78" s="38" t="s">
        <v>46</v>
      </c>
      <c r="C78" s="46" t="s">
        <v>168</v>
      </c>
      <c r="D78" s="42">
        <v>60000</v>
      </c>
      <c r="E78" s="55">
        <f t="shared" ref="E78:F78" si="27">SUM(E75:E76)</f>
        <v>60000</v>
      </c>
      <c r="F78" s="55">
        <f t="shared" si="27"/>
        <v>11500</v>
      </c>
      <c r="G78" s="57">
        <f>SUM(G75:G76)</f>
        <v>20000</v>
      </c>
    </row>
    <row r="79" spans="1:8" x14ac:dyDescent="0.25">
      <c r="A79" s="19" t="s">
        <v>70</v>
      </c>
      <c r="B79" s="37" t="s">
        <v>126</v>
      </c>
      <c r="C79" s="45" t="s">
        <v>127</v>
      </c>
      <c r="D79" s="41">
        <v>45000</v>
      </c>
      <c r="E79" s="15">
        <v>50000</v>
      </c>
      <c r="F79" s="15">
        <v>47471</v>
      </c>
      <c r="G79" s="61">
        <v>50000</v>
      </c>
    </row>
    <row r="80" spans="1:8" x14ac:dyDescent="0.25">
      <c r="A80" s="19" t="s">
        <v>70</v>
      </c>
      <c r="B80" s="37" t="s">
        <v>113</v>
      </c>
      <c r="C80" s="45" t="s">
        <v>114</v>
      </c>
      <c r="D80" s="41">
        <v>100000</v>
      </c>
      <c r="E80" s="15">
        <v>100000</v>
      </c>
      <c r="F80" s="15">
        <v>77042.2</v>
      </c>
      <c r="G80" s="61">
        <v>80000</v>
      </c>
    </row>
    <row r="81" spans="1:8" x14ac:dyDescent="0.25">
      <c r="A81" s="22" t="s">
        <v>70</v>
      </c>
      <c r="B81" s="38" t="s">
        <v>46</v>
      </c>
      <c r="C81" s="46" t="s">
        <v>71</v>
      </c>
      <c r="D81" s="42">
        <v>145000</v>
      </c>
      <c r="E81" s="55">
        <f t="shared" ref="E81:F81" si="28">SUM(E79:E80)</f>
        <v>150000</v>
      </c>
      <c r="F81" s="55">
        <f t="shared" si="28"/>
        <v>124513.2</v>
      </c>
      <c r="G81" s="57">
        <f>SUM(G79:G80)</f>
        <v>130000</v>
      </c>
    </row>
    <row r="82" spans="1:8" ht="15.75" thickBot="1" x14ac:dyDescent="0.3">
      <c r="A82" s="28" t="s">
        <v>72</v>
      </c>
      <c r="B82" s="39" t="s">
        <v>48</v>
      </c>
      <c r="C82" s="47" t="s">
        <v>73</v>
      </c>
      <c r="D82" s="43">
        <v>205000</v>
      </c>
      <c r="E82" s="58">
        <f t="shared" ref="E82:F82" si="29">E81+E78</f>
        <v>210000</v>
      </c>
      <c r="F82" s="58">
        <f t="shared" si="29"/>
        <v>136013.20000000001</v>
      </c>
      <c r="G82" s="59">
        <f>G81+G78</f>
        <v>150000</v>
      </c>
    </row>
    <row r="83" spans="1:8" ht="15.75" thickBot="1" x14ac:dyDescent="0.3"/>
    <row r="84" spans="1:8" x14ac:dyDescent="0.25">
      <c r="A84" s="17" t="s">
        <v>74</v>
      </c>
      <c r="B84" s="36" t="s">
        <v>124</v>
      </c>
      <c r="C84" s="44" t="s">
        <v>125</v>
      </c>
      <c r="D84" s="40">
        <v>24000</v>
      </c>
      <c r="E84" s="27">
        <v>24000</v>
      </c>
      <c r="F84" s="27">
        <v>20420</v>
      </c>
      <c r="G84" s="60">
        <v>24000</v>
      </c>
    </row>
    <row r="85" spans="1:8" x14ac:dyDescent="0.25">
      <c r="A85" s="19" t="s">
        <v>74</v>
      </c>
      <c r="B85" s="37" t="s">
        <v>109</v>
      </c>
      <c r="C85" s="45" t="s">
        <v>110</v>
      </c>
      <c r="D85" s="41">
        <v>5000</v>
      </c>
      <c r="E85" s="15">
        <v>12000</v>
      </c>
      <c r="F85" s="15">
        <v>6002</v>
      </c>
      <c r="G85" s="61">
        <v>12000</v>
      </c>
    </row>
    <row r="86" spans="1:8" x14ac:dyDescent="0.25">
      <c r="A86" s="19" t="s">
        <v>74</v>
      </c>
      <c r="B86" s="37" t="s">
        <v>126</v>
      </c>
      <c r="C86" s="45" t="s">
        <v>127</v>
      </c>
      <c r="D86" s="41">
        <v>80000</v>
      </c>
      <c r="E86" s="15">
        <v>80000</v>
      </c>
      <c r="F86" s="15">
        <v>53865.4</v>
      </c>
      <c r="G86" s="61">
        <v>80000</v>
      </c>
    </row>
    <row r="87" spans="1:8" x14ac:dyDescent="0.25">
      <c r="A87" s="19" t="s">
        <v>74</v>
      </c>
      <c r="B87" s="37" t="s">
        <v>169</v>
      </c>
      <c r="C87" s="45" t="s">
        <v>170</v>
      </c>
      <c r="D87" s="41">
        <v>75000</v>
      </c>
      <c r="E87" s="15">
        <v>75000</v>
      </c>
      <c r="F87" s="15">
        <v>15859</v>
      </c>
      <c r="G87" s="61">
        <v>75000</v>
      </c>
      <c r="H87" t="s">
        <v>288</v>
      </c>
    </row>
    <row r="88" spans="1:8" x14ac:dyDescent="0.25">
      <c r="A88" s="19" t="s">
        <v>74</v>
      </c>
      <c r="B88" s="37" t="s">
        <v>171</v>
      </c>
      <c r="C88" s="45" t="s">
        <v>172</v>
      </c>
      <c r="D88" s="41">
        <v>190000</v>
      </c>
      <c r="E88" s="15">
        <v>240000</v>
      </c>
      <c r="F88" s="15">
        <v>183066</v>
      </c>
      <c r="G88" s="61">
        <v>240000</v>
      </c>
      <c r="H88" t="s">
        <v>288</v>
      </c>
    </row>
    <row r="89" spans="1:8" x14ac:dyDescent="0.25">
      <c r="A89" s="19" t="s">
        <v>74</v>
      </c>
      <c r="B89" s="37" t="s">
        <v>122</v>
      </c>
      <c r="C89" s="45" t="s">
        <v>123</v>
      </c>
      <c r="D89" s="41">
        <v>230000</v>
      </c>
      <c r="E89" s="15">
        <v>230000</v>
      </c>
      <c r="F89" s="15">
        <v>107340</v>
      </c>
      <c r="G89" s="61">
        <v>230000</v>
      </c>
      <c r="H89" t="s">
        <v>288</v>
      </c>
    </row>
    <row r="90" spans="1:8" x14ac:dyDescent="0.25">
      <c r="A90" s="19" t="s">
        <v>74</v>
      </c>
      <c r="B90" s="37" t="s">
        <v>173</v>
      </c>
      <c r="C90" s="45" t="s">
        <v>174</v>
      </c>
      <c r="D90" s="41">
        <v>250</v>
      </c>
      <c r="E90" s="15">
        <v>250</v>
      </c>
      <c r="F90" s="15">
        <v>139</v>
      </c>
      <c r="G90" s="61">
        <v>250</v>
      </c>
    </row>
    <row r="91" spans="1:8" x14ac:dyDescent="0.25">
      <c r="A91" s="19" t="s">
        <v>74</v>
      </c>
      <c r="B91" s="37" t="s">
        <v>111</v>
      </c>
      <c r="C91" s="45" t="s">
        <v>112</v>
      </c>
      <c r="D91" s="41">
        <v>5000</v>
      </c>
      <c r="E91" s="15">
        <v>10000</v>
      </c>
      <c r="F91" s="15">
        <v>7744</v>
      </c>
      <c r="G91" s="61">
        <v>10000</v>
      </c>
    </row>
    <row r="92" spans="1:8" x14ac:dyDescent="0.25">
      <c r="A92" s="19" t="s">
        <v>74</v>
      </c>
      <c r="B92" s="37" t="s">
        <v>113</v>
      </c>
      <c r="C92" s="45" t="s">
        <v>114</v>
      </c>
      <c r="D92" s="41">
        <v>1000000</v>
      </c>
      <c r="E92" s="15">
        <v>95000</v>
      </c>
      <c r="F92" s="15">
        <v>2299</v>
      </c>
      <c r="G92" s="61">
        <v>500000</v>
      </c>
      <c r="H92" t="s">
        <v>289</v>
      </c>
    </row>
    <row r="93" spans="1:8" x14ac:dyDescent="0.25">
      <c r="A93" s="22" t="s">
        <v>74</v>
      </c>
      <c r="B93" s="38" t="s">
        <v>46</v>
      </c>
      <c r="C93" s="46" t="s">
        <v>75</v>
      </c>
      <c r="D93" s="42">
        <v>1609250</v>
      </c>
      <c r="E93" s="55">
        <f t="shared" ref="E93:F93" si="30">SUM(E84:E92)</f>
        <v>766250</v>
      </c>
      <c r="F93" s="55">
        <f t="shared" si="30"/>
        <v>396734.4</v>
      </c>
      <c r="G93" s="57">
        <f>SUM(G84:G92)</f>
        <v>1171250</v>
      </c>
    </row>
    <row r="94" spans="1:8" ht="15.75" thickBot="1" x14ac:dyDescent="0.3">
      <c r="A94" s="28" t="s">
        <v>76</v>
      </c>
      <c r="B94" s="39" t="s">
        <v>48</v>
      </c>
      <c r="C94" s="47" t="s">
        <v>77</v>
      </c>
      <c r="D94" s="43">
        <v>1609250</v>
      </c>
      <c r="E94" s="58">
        <f t="shared" ref="E94:F94" si="31">E93</f>
        <v>766250</v>
      </c>
      <c r="F94" s="58">
        <f t="shared" si="31"/>
        <v>396734.4</v>
      </c>
      <c r="G94" s="59">
        <f>G93</f>
        <v>1171250</v>
      </c>
    </row>
    <row r="95" spans="1:8" ht="15.75" thickBot="1" x14ac:dyDescent="0.3"/>
    <row r="96" spans="1:8" x14ac:dyDescent="0.25">
      <c r="A96" s="17" t="s">
        <v>175</v>
      </c>
      <c r="B96" s="36" t="s">
        <v>124</v>
      </c>
      <c r="C96" s="44" t="s">
        <v>125</v>
      </c>
      <c r="D96" s="40">
        <v>120000</v>
      </c>
      <c r="E96" s="27">
        <v>120000</v>
      </c>
      <c r="F96" s="27">
        <v>70943</v>
      </c>
      <c r="G96" s="60">
        <v>150000</v>
      </c>
    </row>
    <row r="97" spans="1:8" x14ac:dyDescent="0.25">
      <c r="A97" s="19" t="s">
        <v>175</v>
      </c>
      <c r="B97" s="37" t="s">
        <v>176</v>
      </c>
      <c r="C97" s="45" t="s">
        <v>177</v>
      </c>
      <c r="D97" s="41">
        <v>20000</v>
      </c>
      <c r="E97" s="15">
        <v>20000</v>
      </c>
      <c r="F97" s="15">
        <v>0</v>
      </c>
      <c r="G97" s="61">
        <v>20000</v>
      </c>
    </row>
    <row r="98" spans="1:8" x14ac:dyDescent="0.25">
      <c r="A98" s="19" t="s">
        <v>175</v>
      </c>
      <c r="B98" s="37" t="s">
        <v>178</v>
      </c>
      <c r="C98" s="45" t="s">
        <v>179</v>
      </c>
      <c r="D98" s="41">
        <v>10000</v>
      </c>
      <c r="E98" s="15">
        <v>10000</v>
      </c>
      <c r="F98" s="15">
        <v>0</v>
      </c>
      <c r="G98" s="61">
        <v>10000</v>
      </c>
    </row>
    <row r="99" spans="1:8" x14ac:dyDescent="0.25">
      <c r="A99" s="19" t="s">
        <v>175</v>
      </c>
      <c r="B99" s="37" t="s">
        <v>126</v>
      </c>
      <c r="C99" s="45" t="s">
        <v>127</v>
      </c>
      <c r="D99" s="41">
        <v>15000</v>
      </c>
      <c r="E99" s="15">
        <v>15000</v>
      </c>
      <c r="F99" s="15">
        <v>3819</v>
      </c>
      <c r="G99" s="61">
        <v>15000</v>
      </c>
    </row>
    <row r="100" spans="1:8" x14ac:dyDescent="0.25">
      <c r="A100" s="19" t="s">
        <v>175</v>
      </c>
      <c r="B100" s="37" t="s">
        <v>122</v>
      </c>
      <c r="C100" s="45" t="s">
        <v>123</v>
      </c>
      <c r="D100" s="41">
        <v>240000</v>
      </c>
      <c r="E100" s="15">
        <v>240000</v>
      </c>
      <c r="F100" s="15">
        <v>157477</v>
      </c>
      <c r="G100" s="61">
        <v>240000</v>
      </c>
    </row>
    <row r="101" spans="1:8" x14ac:dyDescent="0.25">
      <c r="A101" s="19" t="s">
        <v>175</v>
      </c>
      <c r="B101" s="37" t="s">
        <v>113</v>
      </c>
      <c r="C101" s="45" t="s">
        <v>114</v>
      </c>
      <c r="D101" s="41">
        <v>50000</v>
      </c>
      <c r="E101" s="15">
        <v>50000</v>
      </c>
      <c r="F101" s="15">
        <v>29110</v>
      </c>
      <c r="G101" s="61">
        <v>50000</v>
      </c>
    </row>
    <row r="102" spans="1:8" x14ac:dyDescent="0.25">
      <c r="A102" s="19" t="s">
        <v>175</v>
      </c>
      <c r="B102" s="37" t="s">
        <v>180</v>
      </c>
      <c r="C102" s="45" t="s">
        <v>181</v>
      </c>
      <c r="D102" s="41">
        <v>3000</v>
      </c>
      <c r="E102" s="15">
        <v>3000</v>
      </c>
      <c r="F102" s="15">
        <v>2456</v>
      </c>
      <c r="G102" s="61">
        <v>3500</v>
      </c>
    </row>
    <row r="103" spans="1:8" x14ac:dyDescent="0.25">
      <c r="A103" s="22" t="s">
        <v>175</v>
      </c>
      <c r="B103" s="38" t="s">
        <v>46</v>
      </c>
      <c r="C103" s="46" t="s">
        <v>182</v>
      </c>
      <c r="D103" s="42">
        <v>458000</v>
      </c>
      <c r="E103" s="55">
        <f t="shared" ref="E103:F103" si="32">SUM(E96:E102)</f>
        <v>458000</v>
      </c>
      <c r="F103" s="55">
        <f t="shared" si="32"/>
        <v>263805</v>
      </c>
      <c r="G103" s="57">
        <f>SUM(G96:G102)</f>
        <v>488500</v>
      </c>
    </row>
    <row r="104" spans="1:8" x14ac:dyDescent="0.25">
      <c r="A104" s="19" t="s">
        <v>183</v>
      </c>
      <c r="B104" s="37" t="s">
        <v>111</v>
      </c>
      <c r="C104" s="45" t="s">
        <v>112</v>
      </c>
      <c r="D104" s="41">
        <v>250000</v>
      </c>
      <c r="E104" s="15">
        <v>250000</v>
      </c>
      <c r="F104" s="15">
        <v>0</v>
      </c>
      <c r="G104" s="61">
        <v>300000</v>
      </c>
      <c r="H104" t="s">
        <v>290</v>
      </c>
    </row>
    <row r="105" spans="1:8" x14ac:dyDescent="0.25">
      <c r="A105" s="22" t="s">
        <v>183</v>
      </c>
      <c r="B105" s="38" t="s">
        <v>46</v>
      </c>
      <c r="C105" s="46" t="s">
        <v>184</v>
      </c>
      <c r="D105" s="42">
        <v>250000</v>
      </c>
      <c r="E105" s="55">
        <f t="shared" ref="E105:F105" si="33">E104</f>
        <v>250000</v>
      </c>
      <c r="F105" s="55">
        <f t="shared" si="33"/>
        <v>0</v>
      </c>
      <c r="G105" s="57">
        <f>G104</f>
        <v>300000</v>
      </c>
    </row>
    <row r="106" spans="1:8" x14ac:dyDescent="0.25">
      <c r="A106" s="19" t="s">
        <v>185</v>
      </c>
      <c r="B106" s="37" t="s">
        <v>111</v>
      </c>
      <c r="C106" s="45" t="s">
        <v>112</v>
      </c>
      <c r="D106" s="41">
        <v>1000000</v>
      </c>
      <c r="E106" s="15">
        <v>1162250</v>
      </c>
      <c r="F106" s="15">
        <v>0</v>
      </c>
      <c r="G106" s="61">
        <v>1000000</v>
      </c>
      <c r="H106" t="s">
        <v>291</v>
      </c>
    </row>
    <row r="107" spans="1:8" x14ac:dyDescent="0.25">
      <c r="A107" s="22" t="s">
        <v>185</v>
      </c>
      <c r="B107" s="38" t="s">
        <v>46</v>
      </c>
      <c r="C107" s="46" t="s">
        <v>186</v>
      </c>
      <c r="D107" s="42">
        <v>1000000</v>
      </c>
      <c r="E107" s="55">
        <f t="shared" ref="E107:F107" si="34">E106</f>
        <v>1162250</v>
      </c>
      <c r="F107" s="55">
        <f t="shared" si="34"/>
        <v>0</v>
      </c>
      <c r="G107" s="57">
        <f>G106</f>
        <v>1000000</v>
      </c>
    </row>
    <row r="108" spans="1:8" x14ac:dyDescent="0.25">
      <c r="A108" s="19" t="s">
        <v>78</v>
      </c>
      <c r="B108" s="37" t="s">
        <v>124</v>
      </c>
      <c r="C108" s="45" t="s">
        <v>125</v>
      </c>
      <c r="D108" s="41">
        <v>5000</v>
      </c>
      <c r="E108" s="15">
        <v>5000</v>
      </c>
      <c r="F108" s="15">
        <v>2054</v>
      </c>
      <c r="G108" s="61">
        <v>5000</v>
      </c>
    </row>
    <row r="109" spans="1:8" x14ac:dyDescent="0.25">
      <c r="A109" s="22" t="s">
        <v>78</v>
      </c>
      <c r="B109" s="38" t="s">
        <v>46</v>
      </c>
      <c r="C109" s="46" t="s">
        <v>85</v>
      </c>
      <c r="D109" s="42">
        <v>5000</v>
      </c>
      <c r="E109" s="55">
        <f t="shared" ref="E109:F109" si="35">E108</f>
        <v>5000</v>
      </c>
      <c r="F109" s="55">
        <f t="shared" si="35"/>
        <v>2054</v>
      </c>
      <c r="G109" s="57">
        <f>G108</f>
        <v>5000</v>
      </c>
    </row>
    <row r="110" spans="1:8" ht="15.75" thickBot="1" x14ac:dyDescent="0.3">
      <c r="A110" s="28" t="s">
        <v>86</v>
      </c>
      <c r="B110" s="39" t="s">
        <v>48</v>
      </c>
      <c r="C110" s="47" t="s">
        <v>87</v>
      </c>
      <c r="D110" s="43">
        <v>1713000</v>
      </c>
      <c r="E110" s="58">
        <f t="shared" ref="E110:F110" si="36">E109+E107+E105+E103</f>
        <v>1875250</v>
      </c>
      <c r="F110" s="58">
        <f t="shared" si="36"/>
        <v>265859</v>
      </c>
      <c r="G110" s="62">
        <f>G109+G107+G105+G103</f>
        <v>1793500</v>
      </c>
    </row>
    <row r="111" spans="1:8" ht="15.75" thickBot="1" x14ac:dyDescent="0.3"/>
    <row r="112" spans="1:8" x14ac:dyDescent="0.25">
      <c r="A112" s="17" t="s">
        <v>187</v>
      </c>
      <c r="B112" s="36" t="s">
        <v>111</v>
      </c>
      <c r="C112" s="44" t="s">
        <v>112</v>
      </c>
      <c r="D112" s="40">
        <v>30000</v>
      </c>
      <c r="E112" s="27">
        <v>30000</v>
      </c>
      <c r="F112" s="27">
        <v>15525</v>
      </c>
      <c r="G112" s="60">
        <v>30000</v>
      </c>
    </row>
    <row r="113" spans="1:8" x14ac:dyDescent="0.25">
      <c r="A113" s="22" t="s">
        <v>187</v>
      </c>
      <c r="B113" s="38" t="s">
        <v>46</v>
      </c>
      <c r="C113" s="46" t="s">
        <v>188</v>
      </c>
      <c r="D113" s="42">
        <v>30000</v>
      </c>
      <c r="E113" s="55">
        <f t="shared" ref="E113:F113" si="37">E112</f>
        <v>30000</v>
      </c>
      <c r="F113" s="55">
        <f t="shared" si="37"/>
        <v>15525</v>
      </c>
      <c r="G113" s="57">
        <f>G112</f>
        <v>30000</v>
      </c>
    </row>
    <row r="114" spans="1:8" x14ac:dyDescent="0.25">
      <c r="A114" s="19" t="s">
        <v>88</v>
      </c>
      <c r="B114" s="37" t="s">
        <v>189</v>
      </c>
      <c r="C114" s="45" t="s">
        <v>190</v>
      </c>
      <c r="D114" s="41">
        <v>5000</v>
      </c>
      <c r="E114" s="15">
        <v>5000</v>
      </c>
      <c r="F114" s="15">
        <v>0</v>
      </c>
      <c r="G114" s="61">
        <v>5000</v>
      </c>
    </row>
    <row r="115" spans="1:8" x14ac:dyDescent="0.25">
      <c r="A115" s="19" t="s">
        <v>88</v>
      </c>
      <c r="B115" s="37" t="s">
        <v>111</v>
      </c>
      <c r="C115" s="45" t="s">
        <v>112</v>
      </c>
      <c r="D115" s="41">
        <v>1200000</v>
      </c>
      <c r="E115" s="15">
        <v>1200000</v>
      </c>
      <c r="F115" s="15">
        <v>737151.09</v>
      </c>
      <c r="G115" s="61">
        <v>1200000</v>
      </c>
    </row>
    <row r="116" spans="1:8" x14ac:dyDescent="0.25">
      <c r="A116" s="22" t="s">
        <v>88</v>
      </c>
      <c r="B116" s="38" t="s">
        <v>46</v>
      </c>
      <c r="C116" s="46" t="s">
        <v>91</v>
      </c>
      <c r="D116" s="42">
        <v>1205000</v>
      </c>
      <c r="E116" s="55">
        <f t="shared" ref="E116:F116" si="38">SUM(E114:E115)</f>
        <v>1205000</v>
      </c>
      <c r="F116" s="55">
        <f t="shared" si="38"/>
        <v>737151.09</v>
      </c>
      <c r="G116" s="57">
        <f>SUM(G114:G115)</f>
        <v>1205000</v>
      </c>
    </row>
    <row r="117" spans="1:8" x14ac:dyDescent="0.25">
      <c r="A117" s="19" t="s">
        <v>191</v>
      </c>
      <c r="B117" s="37" t="s">
        <v>111</v>
      </c>
      <c r="C117" s="45" t="s">
        <v>112</v>
      </c>
      <c r="D117" s="41">
        <v>250000</v>
      </c>
      <c r="E117" s="15">
        <v>756000</v>
      </c>
      <c r="F117" s="15">
        <v>453653.91</v>
      </c>
      <c r="G117" s="61">
        <v>800000</v>
      </c>
      <c r="H117" t="s">
        <v>292</v>
      </c>
    </row>
    <row r="118" spans="1:8" x14ac:dyDescent="0.25">
      <c r="A118" s="22" t="s">
        <v>191</v>
      </c>
      <c r="B118" s="38" t="s">
        <v>46</v>
      </c>
      <c r="C118" s="46" t="s">
        <v>192</v>
      </c>
      <c r="D118" s="42">
        <v>250000</v>
      </c>
      <c r="E118" s="55">
        <f t="shared" ref="E118:F118" si="39">E117</f>
        <v>756000</v>
      </c>
      <c r="F118" s="55">
        <f t="shared" si="39"/>
        <v>453653.91</v>
      </c>
      <c r="G118" s="57">
        <f>G117</f>
        <v>800000</v>
      </c>
    </row>
    <row r="119" spans="1:8" x14ac:dyDescent="0.25">
      <c r="A119" s="19" t="s">
        <v>92</v>
      </c>
      <c r="B119" s="37" t="s">
        <v>111</v>
      </c>
      <c r="C119" s="45" t="s">
        <v>112</v>
      </c>
      <c r="D119" s="41">
        <v>130000</v>
      </c>
      <c r="E119" s="15">
        <v>130000</v>
      </c>
      <c r="F119" s="15">
        <v>84305</v>
      </c>
      <c r="G119" s="61">
        <v>130000</v>
      </c>
      <c r="H119" t="s">
        <v>293</v>
      </c>
    </row>
    <row r="120" spans="1:8" x14ac:dyDescent="0.25">
      <c r="A120" s="22" t="s">
        <v>92</v>
      </c>
      <c r="B120" s="38" t="s">
        <v>46</v>
      </c>
      <c r="C120" s="46" t="s">
        <v>93</v>
      </c>
      <c r="D120" s="42">
        <v>130000</v>
      </c>
      <c r="E120" s="55">
        <f t="shared" ref="E120:F120" si="40">E119</f>
        <v>130000</v>
      </c>
      <c r="F120" s="55">
        <f t="shared" si="40"/>
        <v>84305</v>
      </c>
      <c r="G120" s="57">
        <f>G119</f>
        <v>130000</v>
      </c>
    </row>
    <row r="121" spans="1:8" ht="15.75" thickBot="1" x14ac:dyDescent="0.3">
      <c r="A121" s="28" t="s">
        <v>94</v>
      </c>
      <c r="B121" s="39" t="s">
        <v>48</v>
      </c>
      <c r="C121" s="47" t="s">
        <v>95</v>
      </c>
      <c r="D121" s="43">
        <v>1615000</v>
      </c>
      <c r="E121" s="29">
        <v>2121000</v>
      </c>
      <c r="F121" s="29">
        <v>1290635</v>
      </c>
      <c r="G121" s="59">
        <f>G113+G116+G118+G120</f>
        <v>2165000</v>
      </c>
    </row>
    <row r="122" spans="1:8" ht="15.75" thickBot="1" x14ac:dyDescent="0.3"/>
    <row r="123" spans="1:8" x14ac:dyDescent="0.25">
      <c r="A123" s="17" t="s">
        <v>193</v>
      </c>
      <c r="B123" s="36" t="s">
        <v>194</v>
      </c>
      <c r="C123" s="44" t="s">
        <v>195</v>
      </c>
      <c r="D123" s="40">
        <v>1464650</v>
      </c>
      <c r="E123" s="27">
        <v>1264650</v>
      </c>
      <c r="F123" s="27">
        <v>870377</v>
      </c>
      <c r="G123" s="60">
        <v>1450000</v>
      </c>
    </row>
    <row r="124" spans="1:8" x14ac:dyDescent="0.25">
      <c r="A124" s="19" t="s">
        <v>193</v>
      </c>
      <c r="B124" s="37" t="s">
        <v>124</v>
      </c>
      <c r="C124" s="45" t="s">
        <v>125</v>
      </c>
      <c r="D124" s="41">
        <v>280000</v>
      </c>
      <c r="E124" s="15">
        <f>-25000+380000</f>
        <v>355000</v>
      </c>
      <c r="F124" s="15">
        <v>133914</v>
      </c>
      <c r="G124" s="61">
        <v>200000</v>
      </c>
    </row>
    <row r="125" spans="1:8" x14ac:dyDescent="0.25">
      <c r="A125" s="19" t="s">
        <v>193</v>
      </c>
      <c r="B125" s="37" t="s">
        <v>176</v>
      </c>
      <c r="C125" s="45" t="s">
        <v>177</v>
      </c>
      <c r="D125" s="41">
        <v>460878</v>
      </c>
      <c r="E125" s="15">
        <v>460878</v>
      </c>
      <c r="F125" s="15">
        <v>237988</v>
      </c>
      <c r="G125" s="61">
        <v>280000</v>
      </c>
    </row>
    <row r="126" spans="1:8" x14ac:dyDescent="0.25">
      <c r="A126" s="19" t="s">
        <v>193</v>
      </c>
      <c r="B126" s="37" t="s">
        <v>178</v>
      </c>
      <c r="C126" s="45" t="s">
        <v>179</v>
      </c>
      <c r="D126" s="41">
        <v>143874</v>
      </c>
      <c r="E126" s="15">
        <v>143874</v>
      </c>
      <c r="F126" s="15">
        <v>91210</v>
      </c>
      <c r="G126" s="61">
        <v>120000</v>
      </c>
    </row>
    <row r="127" spans="1:8" x14ac:dyDescent="0.25">
      <c r="A127" s="19" t="s">
        <v>193</v>
      </c>
      <c r="B127" s="37" t="s">
        <v>109</v>
      </c>
      <c r="C127" s="45" t="s">
        <v>110</v>
      </c>
      <c r="D127" s="41">
        <v>150000</v>
      </c>
      <c r="E127" s="15">
        <v>300000</v>
      </c>
      <c r="F127" s="15">
        <v>268620</v>
      </c>
      <c r="G127" s="61">
        <v>300000</v>
      </c>
    </row>
    <row r="128" spans="1:8" x14ac:dyDescent="0.25">
      <c r="A128" s="19" t="s">
        <v>193</v>
      </c>
      <c r="B128" s="37" t="s">
        <v>126</v>
      </c>
      <c r="C128" s="45" t="s">
        <v>127</v>
      </c>
      <c r="D128" s="41">
        <v>100000</v>
      </c>
      <c r="E128" s="15">
        <v>90000</v>
      </c>
      <c r="F128" s="15">
        <v>88741</v>
      </c>
      <c r="G128" s="61">
        <v>90000</v>
      </c>
    </row>
    <row r="129" spans="1:8" x14ac:dyDescent="0.25">
      <c r="A129" s="19" t="s">
        <v>193</v>
      </c>
      <c r="B129" s="37" t="s">
        <v>196</v>
      </c>
      <c r="C129" s="45" t="s">
        <v>197</v>
      </c>
      <c r="D129" s="41">
        <v>90000</v>
      </c>
      <c r="E129" s="15">
        <v>87000</v>
      </c>
      <c r="F129" s="15">
        <v>72681.75</v>
      </c>
      <c r="G129" s="61">
        <v>100000</v>
      </c>
    </row>
    <row r="130" spans="1:8" x14ac:dyDescent="0.25">
      <c r="A130" s="19" t="s">
        <v>193</v>
      </c>
      <c r="B130" s="37" t="s">
        <v>198</v>
      </c>
      <c r="C130" s="45" t="s">
        <v>199</v>
      </c>
      <c r="D130" s="41">
        <v>0</v>
      </c>
      <c r="E130" s="15">
        <v>43000</v>
      </c>
      <c r="F130" s="15">
        <v>43000</v>
      </c>
      <c r="G130" s="61">
        <v>40000</v>
      </c>
    </row>
    <row r="131" spans="1:8" x14ac:dyDescent="0.25">
      <c r="A131" s="19" t="s">
        <v>193</v>
      </c>
      <c r="B131" s="37" t="s">
        <v>111</v>
      </c>
      <c r="C131" s="45" t="s">
        <v>112</v>
      </c>
      <c r="D131" s="41">
        <v>300000</v>
      </c>
      <c r="E131" s="15">
        <v>170000</v>
      </c>
      <c r="F131" s="15">
        <v>109324.93</v>
      </c>
      <c r="G131" s="61">
        <v>450000</v>
      </c>
      <c r="H131" t="s">
        <v>295</v>
      </c>
    </row>
    <row r="132" spans="1:8" x14ac:dyDescent="0.25">
      <c r="A132" s="19" t="s">
        <v>193</v>
      </c>
      <c r="B132" s="37" t="s">
        <v>113</v>
      </c>
      <c r="C132" s="45" t="s">
        <v>114</v>
      </c>
      <c r="D132" s="41">
        <v>50000</v>
      </c>
      <c r="E132" s="15">
        <v>145000</v>
      </c>
      <c r="F132" s="15">
        <v>69813.7</v>
      </c>
      <c r="G132" s="61">
        <v>150000</v>
      </c>
    </row>
    <row r="133" spans="1:8" x14ac:dyDescent="0.25">
      <c r="A133" s="22" t="s">
        <v>193</v>
      </c>
      <c r="B133" s="38" t="s">
        <v>46</v>
      </c>
      <c r="C133" s="46" t="s">
        <v>200</v>
      </c>
      <c r="D133" s="42">
        <v>3039402</v>
      </c>
      <c r="E133" s="55">
        <f t="shared" ref="E133:F133" si="41">SUM(E123:E132)</f>
        <v>3059402</v>
      </c>
      <c r="F133" s="55">
        <f t="shared" si="41"/>
        <v>1985670.38</v>
      </c>
      <c r="G133" s="57">
        <f>SUM(G123:G132)</f>
        <v>3180000</v>
      </c>
    </row>
    <row r="134" spans="1:8" ht="15.75" thickBot="1" x14ac:dyDescent="0.3">
      <c r="A134" s="28" t="s">
        <v>201</v>
      </c>
      <c r="B134" s="39" t="s">
        <v>48</v>
      </c>
      <c r="C134" s="47" t="s">
        <v>202</v>
      </c>
      <c r="D134" s="43">
        <v>3039402</v>
      </c>
      <c r="E134" s="58">
        <f t="shared" ref="E134:F134" si="42">E133</f>
        <v>3059402</v>
      </c>
      <c r="F134" s="58">
        <f t="shared" si="42"/>
        <v>1985670.38</v>
      </c>
      <c r="G134" s="59">
        <f>G133</f>
        <v>3180000</v>
      </c>
    </row>
    <row r="135" spans="1:8" ht="15.75" thickBot="1" x14ac:dyDescent="0.3"/>
    <row r="136" spans="1:8" x14ac:dyDescent="0.25">
      <c r="A136" s="17" t="s">
        <v>203</v>
      </c>
      <c r="B136" s="36" t="s">
        <v>111</v>
      </c>
      <c r="C136" s="44" t="s">
        <v>112</v>
      </c>
      <c r="D136" s="40">
        <v>50000</v>
      </c>
      <c r="E136" s="27">
        <v>50000</v>
      </c>
      <c r="F136" s="27">
        <v>0</v>
      </c>
      <c r="G136" s="60">
        <v>20000</v>
      </c>
    </row>
    <row r="137" spans="1:8" x14ac:dyDescent="0.25">
      <c r="A137" s="22" t="s">
        <v>203</v>
      </c>
      <c r="B137" s="38" t="s">
        <v>46</v>
      </c>
      <c r="C137" s="46" t="s">
        <v>204</v>
      </c>
      <c r="D137" s="42">
        <v>50000</v>
      </c>
      <c r="E137" s="55">
        <f t="shared" ref="E137:F138" si="43">E136</f>
        <v>50000</v>
      </c>
      <c r="F137" s="55">
        <f t="shared" si="43"/>
        <v>0</v>
      </c>
      <c r="G137" s="57">
        <f>G136</f>
        <v>20000</v>
      </c>
    </row>
    <row r="138" spans="1:8" ht="15.75" thickBot="1" x14ac:dyDescent="0.3">
      <c r="A138" s="28" t="s">
        <v>205</v>
      </c>
      <c r="B138" s="39" t="s">
        <v>48</v>
      </c>
      <c r="C138" s="47" t="s">
        <v>206</v>
      </c>
      <c r="D138" s="43">
        <v>50000</v>
      </c>
      <c r="E138" s="58">
        <f t="shared" si="43"/>
        <v>50000</v>
      </c>
      <c r="F138" s="58">
        <f t="shared" si="43"/>
        <v>0</v>
      </c>
      <c r="G138" s="59">
        <f>G137</f>
        <v>20000</v>
      </c>
    </row>
    <row r="139" spans="1:8" ht="15.75" thickBot="1" x14ac:dyDescent="0.3"/>
    <row r="140" spans="1:8" x14ac:dyDescent="0.25">
      <c r="A140" s="63" t="s">
        <v>249</v>
      </c>
      <c r="B140" s="69" t="s">
        <v>250</v>
      </c>
      <c r="C140" s="73" t="s">
        <v>252</v>
      </c>
      <c r="D140" s="71">
        <v>0</v>
      </c>
      <c r="E140" s="64">
        <v>0</v>
      </c>
      <c r="F140" s="64">
        <v>0</v>
      </c>
      <c r="G140" s="65">
        <v>20000</v>
      </c>
      <c r="H140" t="s">
        <v>296</v>
      </c>
    </row>
    <row r="141" spans="1:8" ht="15.75" thickBot="1" x14ac:dyDescent="0.3">
      <c r="A141" s="66">
        <v>5213</v>
      </c>
      <c r="B141" s="70" t="s">
        <v>46</v>
      </c>
      <c r="C141" s="74" t="s">
        <v>251</v>
      </c>
      <c r="D141" s="72">
        <f t="shared" ref="D141" si="44">D140</f>
        <v>0</v>
      </c>
      <c r="E141" s="67">
        <f t="shared" ref="E141" si="45">E140</f>
        <v>0</v>
      </c>
      <c r="F141" s="67">
        <f t="shared" ref="F141" si="46">F140</f>
        <v>0</v>
      </c>
      <c r="G141" s="68">
        <f>G140</f>
        <v>20000</v>
      </c>
    </row>
    <row r="142" spans="1:8" ht="15.75" thickBot="1" x14ac:dyDescent="0.3">
      <c r="C142" s="7"/>
    </row>
    <row r="143" spans="1:8" x14ac:dyDescent="0.25">
      <c r="A143" s="17" t="s">
        <v>207</v>
      </c>
      <c r="B143" s="36" t="s">
        <v>109</v>
      </c>
      <c r="C143" s="44" t="s">
        <v>110</v>
      </c>
      <c r="D143" s="40">
        <v>80000</v>
      </c>
      <c r="E143" s="27">
        <v>80000</v>
      </c>
      <c r="F143" s="27">
        <v>74424.759999999995</v>
      </c>
      <c r="G143" s="60">
        <v>200000</v>
      </c>
      <c r="H143" t="s">
        <v>297</v>
      </c>
    </row>
    <row r="144" spans="1:8" x14ac:dyDescent="0.25">
      <c r="A144" s="19" t="s">
        <v>207</v>
      </c>
      <c r="B144" s="37" t="s">
        <v>126</v>
      </c>
      <c r="C144" s="45" t="s">
        <v>127</v>
      </c>
      <c r="D144" s="41">
        <v>80000</v>
      </c>
      <c r="E144" s="15">
        <v>44000</v>
      </c>
      <c r="F144" s="15">
        <v>22126.14</v>
      </c>
      <c r="G144" s="61">
        <v>40000</v>
      </c>
    </row>
    <row r="145" spans="1:8" x14ac:dyDescent="0.25">
      <c r="A145" s="19" t="s">
        <v>207</v>
      </c>
      <c r="B145" s="37" t="s">
        <v>169</v>
      </c>
      <c r="C145" s="45" t="s">
        <v>170</v>
      </c>
      <c r="D145" s="41">
        <v>5000</v>
      </c>
      <c r="E145" s="15">
        <v>5000</v>
      </c>
      <c r="F145" s="15">
        <v>2528</v>
      </c>
      <c r="G145" s="61">
        <v>5000</v>
      </c>
    </row>
    <row r="146" spans="1:8" x14ac:dyDescent="0.25">
      <c r="A146" s="19" t="s">
        <v>207</v>
      </c>
      <c r="B146" s="37" t="s">
        <v>122</v>
      </c>
      <c r="C146" s="45" t="s">
        <v>123</v>
      </c>
      <c r="D146" s="41">
        <v>30000</v>
      </c>
      <c r="E146" s="15">
        <v>20000</v>
      </c>
      <c r="F146" s="15">
        <v>11600</v>
      </c>
      <c r="G146" s="61">
        <v>20000</v>
      </c>
      <c r="H146" t="s">
        <v>298</v>
      </c>
    </row>
    <row r="147" spans="1:8" x14ac:dyDescent="0.25">
      <c r="A147" s="19" t="s">
        <v>207</v>
      </c>
      <c r="B147" s="37" t="s">
        <v>196</v>
      </c>
      <c r="C147" s="45" t="s">
        <v>197</v>
      </c>
      <c r="D147" s="41">
        <v>12000</v>
      </c>
      <c r="E147" s="15">
        <v>17000</v>
      </c>
      <c r="F147" s="15">
        <v>12243.94</v>
      </c>
      <c r="G147" s="61">
        <v>17000</v>
      </c>
    </row>
    <row r="148" spans="1:8" x14ac:dyDescent="0.25">
      <c r="A148" s="19" t="s">
        <v>207</v>
      </c>
      <c r="B148" s="37" t="s">
        <v>173</v>
      </c>
      <c r="C148" s="45" t="s">
        <v>174</v>
      </c>
      <c r="D148" s="41">
        <v>3000</v>
      </c>
      <c r="E148" s="15">
        <v>3000</v>
      </c>
      <c r="F148" s="15">
        <v>1884</v>
      </c>
      <c r="G148" s="61">
        <v>3000</v>
      </c>
    </row>
    <row r="149" spans="1:8" x14ac:dyDescent="0.25">
      <c r="A149" s="19" t="s">
        <v>207</v>
      </c>
      <c r="B149" s="37" t="s">
        <v>111</v>
      </c>
      <c r="C149" s="45" t="s">
        <v>112</v>
      </c>
      <c r="D149" s="41">
        <v>24000</v>
      </c>
      <c r="E149" s="15">
        <v>24000</v>
      </c>
      <c r="F149" s="15">
        <v>18372.75</v>
      </c>
      <c r="G149" s="61">
        <v>24000</v>
      </c>
    </row>
    <row r="150" spans="1:8" x14ac:dyDescent="0.25">
      <c r="A150" s="19" t="s">
        <v>207</v>
      </c>
      <c r="B150" s="37" t="s">
        <v>113</v>
      </c>
      <c r="C150" s="45" t="s">
        <v>114</v>
      </c>
      <c r="D150" s="41">
        <v>80000</v>
      </c>
      <c r="E150" s="15">
        <v>121000</v>
      </c>
      <c r="F150" s="15">
        <v>119481</v>
      </c>
      <c r="G150" s="61">
        <v>50000</v>
      </c>
      <c r="H150" s="5"/>
    </row>
    <row r="151" spans="1:8" x14ac:dyDescent="0.25">
      <c r="A151" s="19" t="s">
        <v>207</v>
      </c>
      <c r="B151" s="37" t="s">
        <v>208</v>
      </c>
      <c r="C151" s="45" t="s">
        <v>209</v>
      </c>
      <c r="D151" s="41">
        <v>1100000</v>
      </c>
      <c r="E151" s="15">
        <v>1100000</v>
      </c>
      <c r="F151" s="15">
        <v>1042730</v>
      </c>
      <c r="G151" s="61">
        <v>70000</v>
      </c>
    </row>
    <row r="152" spans="1:8" x14ac:dyDescent="0.25">
      <c r="A152" s="22" t="s">
        <v>207</v>
      </c>
      <c r="B152" s="38" t="s">
        <v>46</v>
      </c>
      <c r="C152" s="46" t="s">
        <v>210</v>
      </c>
      <c r="D152" s="42">
        <v>1414000</v>
      </c>
      <c r="E152" s="55">
        <f t="shared" ref="E152:F152" si="47">SUM(E143:E151)</f>
        <v>1414000</v>
      </c>
      <c r="F152" s="55">
        <f t="shared" si="47"/>
        <v>1305390.5899999999</v>
      </c>
      <c r="G152" s="57">
        <f>SUM(G143:G151)</f>
        <v>429000</v>
      </c>
    </row>
    <row r="153" spans="1:8" ht="15.75" thickBot="1" x14ac:dyDescent="0.3">
      <c r="A153" s="28" t="s">
        <v>211</v>
      </c>
      <c r="B153" s="39" t="s">
        <v>48</v>
      </c>
      <c r="C153" s="47" t="s">
        <v>212</v>
      </c>
      <c r="D153" s="43">
        <v>1414000</v>
      </c>
      <c r="E153" s="58">
        <f t="shared" ref="E153:F153" si="48">E152</f>
        <v>1414000</v>
      </c>
      <c r="F153" s="58">
        <f t="shared" si="48"/>
        <v>1305390.5899999999</v>
      </c>
      <c r="G153" s="59">
        <f>G152</f>
        <v>429000</v>
      </c>
    </row>
    <row r="154" spans="1:8" ht="15.75" thickBot="1" x14ac:dyDescent="0.3"/>
    <row r="155" spans="1:8" x14ac:dyDescent="0.25">
      <c r="A155" s="17" t="s">
        <v>213</v>
      </c>
      <c r="B155" s="36" t="s">
        <v>214</v>
      </c>
      <c r="C155" s="44" t="s">
        <v>215</v>
      </c>
      <c r="D155" s="40">
        <v>1000000</v>
      </c>
      <c r="E155" s="27">
        <v>1000000</v>
      </c>
      <c r="F155" s="27">
        <v>626074</v>
      </c>
      <c r="G155" s="60">
        <v>850000</v>
      </c>
      <c r="H155" s="5"/>
    </row>
    <row r="156" spans="1:8" x14ac:dyDescent="0.25">
      <c r="A156" s="19" t="s">
        <v>213</v>
      </c>
      <c r="B156" s="37" t="s">
        <v>176</v>
      </c>
      <c r="C156" s="45" t="s">
        <v>177</v>
      </c>
      <c r="D156" s="41">
        <v>206307</v>
      </c>
      <c r="E156" s="15">
        <v>206307</v>
      </c>
      <c r="F156" s="15">
        <v>121998</v>
      </c>
      <c r="G156" s="61">
        <v>200000</v>
      </c>
    </row>
    <row r="157" spans="1:8" x14ac:dyDescent="0.25">
      <c r="A157" s="19" t="s">
        <v>213</v>
      </c>
      <c r="B157" s="37" t="s">
        <v>178</v>
      </c>
      <c r="C157" s="45" t="s">
        <v>179</v>
      </c>
      <c r="D157" s="41">
        <v>82259</v>
      </c>
      <c r="E157" s="15">
        <v>82259</v>
      </c>
      <c r="F157" s="15">
        <v>59646</v>
      </c>
      <c r="G157" s="61">
        <v>90000</v>
      </c>
    </row>
    <row r="158" spans="1:8" x14ac:dyDescent="0.25">
      <c r="A158" s="22" t="s">
        <v>213</v>
      </c>
      <c r="B158" s="38" t="s">
        <v>46</v>
      </c>
      <c r="C158" s="46" t="s">
        <v>216</v>
      </c>
      <c r="D158" s="42">
        <v>1288566</v>
      </c>
      <c r="E158" s="55">
        <f t="shared" ref="E158:F158" si="49">SUM(E155:E157)</f>
        <v>1288566</v>
      </c>
      <c r="F158" s="55">
        <f t="shared" si="49"/>
        <v>807718</v>
      </c>
      <c r="G158" s="57">
        <f>SUM(G155:G157)</f>
        <v>1140000</v>
      </c>
    </row>
    <row r="159" spans="1:8" x14ac:dyDescent="0.25">
      <c r="A159" s="19" t="s">
        <v>217</v>
      </c>
      <c r="B159" s="37" t="s">
        <v>124</v>
      </c>
      <c r="C159" s="45" t="s">
        <v>125</v>
      </c>
      <c r="D159" s="41">
        <v>0</v>
      </c>
      <c r="E159" s="15">
        <v>26395</v>
      </c>
      <c r="F159" s="15">
        <v>26395</v>
      </c>
      <c r="G159" s="61">
        <v>0</v>
      </c>
    </row>
    <row r="160" spans="1:8" x14ac:dyDescent="0.25">
      <c r="A160" s="19" t="s">
        <v>217</v>
      </c>
      <c r="B160" s="37" t="s">
        <v>173</v>
      </c>
      <c r="C160" s="45" t="s">
        <v>174</v>
      </c>
      <c r="D160" s="41">
        <v>0</v>
      </c>
      <c r="E160" s="15">
        <v>200</v>
      </c>
      <c r="F160" s="15">
        <v>200</v>
      </c>
      <c r="G160" s="61">
        <v>0</v>
      </c>
    </row>
    <row r="161" spans="1:8" x14ac:dyDescent="0.25">
      <c r="A161" s="19" t="s">
        <v>217</v>
      </c>
      <c r="B161" s="37" t="s">
        <v>111</v>
      </c>
      <c r="C161" s="45" t="s">
        <v>112</v>
      </c>
      <c r="D161" s="41">
        <v>0</v>
      </c>
      <c r="E161" s="15">
        <v>10000</v>
      </c>
      <c r="F161" s="15">
        <v>10000</v>
      </c>
      <c r="G161" s="61">
        <v>0</v>
      </c>
      <c r="H161" t="s">
        <v>299</v>
      </c>
    </row>
    <row r="162" spans="1:8" x14ac:dyDescent="0.25">
      <c r="A162" s="19" t="s">
        <v>217</v>
      </c>
      <c r="B162" s="37" t="s">
        <v>218</v>
      </c>
      <c r="C162" s="45" t="s">
        <v>219</v>
      </c>
      <c r="D162" s="41">
        <v>0</v>
      </c>
      <c r="E162" s="15">
        <v>820</v>
      </c>
      <c r="F162" s="15">
        <v>820</v>
      </c>
      <c r="G162" s="61">
        <v>0</v>
      </c>
    </row>
    <row r="163" spans="1:8" x14ac:dyDescent="0.25">
      <c r="A163" s="22" t="s">
        <v>217</v>
      </c>
      <c r="B163" s="38" t="s">
        <v>46</v>
      </c>
      <c r="C163" s="46" t="s">
        <v>220</v>
      </c>
      <c r="D163" s="42">
        <v>0</v>
      </c>
      <c r="E163" s="55">
        <f t="shared" ref="E163:F163" si="50">SUM(E159:E162)</f>
        <v>37415</v>
      </c>
      <c r="F163" s="55">
        <f t="shared" si="50"/>
        <v>37415</v>
      </c>
      <c r="G163" s="57">
        <f>SUM(G159:G162)</f>
        <v>0</v>
      </c>
    </row>
    <row r="164" spans="1:8" ht="15.75" thickBot="1" x14ac:dyDescent="0.3">
      <c r="A164" s="28" t="s">
        <v>221</v>
      </c>
      <c r="B164" s="39" t="s">
        <v>48</v>
      </c>
      <c r="C164" s="47" t="s">
        <v>222</v>
      </c>
      <c r="D164" s="43">
        <v>1288566</v>
      </c>
      <c r="E164" s="58">
        <f t="shared" ref="E164:F164" si="51">E163+E158</f>
        <v>1325981</v>
      </c>
      <c r="F164" s="58">
        <f t="shared" si="51"/>
        <v>845133</v>
      </c>
      <c r="G164" s="59">
        <f>G163+G158</f>
        <v>1140000</v>
      </c>
    </row>
    <row r="165" spans="1:8" ht="15.75" thickBot="1" x14ac:dyDescent="0.3"/>
    <row r="166" spans="1:8" x14ac:dyDescent="0.25">
      <c r="A166" s="17" t="s">
        <v>96</v>
      </c>
      <c r="B166" s="36" t="s">
        <v>194</v>
      </c>
      <c r="C166" s="44" t="s">
        <v>195</v>
      </c>
      <c r="D166" s="40">
        <v>750000</v>
      </c>
      <c r="E166" s="27">
        <v>750000</v>
      </c>
      <c r="F166" s="27">
        <v>374637</v>
      </c>
      <c r="G166" s="60">
        <v>750000</v>
      </c>
    </row>
    <row r="167" spans="1:8" x14ac:dyDescent="0.25">
      <c r="A167" s="19" t="s">
        <v>96</v>
      </c>
      <c r="B167" s="37" t="s">
        <v>124</v>
      </c>
      <c r="C167" s="45" t="s">
        <v>125</v>
      </c>
      <c r="D167" s="41">
        <v>130000</v>
      </c>
      <c r="E167" s="15">
        <v>130000</v>
      </c>
      <c r="F167" s="15">
        <v>81651</v>
      </c>
      <c r="G167" s="61">
        <v>130000</v>
      </c>
    </row>
    <row r="168" spans="1:8" x14ac:dyDescent="0.25">
      <c r="A168" s="19" t="s">
        <v>96</v>
      </c>
      <c r="B168" s="37" t="s">
        <v>176</v>
      </c>
      <c r="C168" s="45" t="s">
        <v>177</v>
      </c>
      <c r="D168" s="41">
        <v>177273</v>
      </c>
      <c r="E168" s="15">
        <v>177273</v>
      </c>
      <c r="F168" s="15">
        <v>102278</v>
      </c>
      <c r="G168" s="61">
        <v>180000</v>
      </c>
    </row>
    <row r="169" spans="1:8" x14ac:dyDescent="0.25">
      <c r="A169" s="19" t="s">
        <v>96</v>
      </c>
      <c r="B169" s="37" t="s">
        <v>178</v>
      </c>
      <c r="C169" s="45" t="s">
        <v>179</v>
      </c>
      <c r="D169" s="41">
        <v>58818</v>
      </c>
      <c r="E169" s="15">
        <v>58818</v>
      </c>
      <c r="F169" s="15">
        <v>36883</v>
      </c>
      <c r="G169" s="61">
        <v>60000</v>
      </c>
    </row>
    <row r="170" spans="1:8" x14ac:dyDescent="0.25">
      <c r="A170" s="19" t="s">
        <v>96</v>
      </c>
      <c r="B170" s="37" t="s">
        <v>223</v>
      </c>
      <c r="C170" s="45" t="s">
        <v>224</v>
      </c>
      <c r="D170" s="41">
        <v>15000</v>
      </c>
      <c r="E170" s="15">
        <v>15000</v>
      </c>
      <c r="F170" s="15">
        <v>6715</v>
      </c>
      <c r="G170" s="61">
        <v>15000</v>
      </c>
    </row>
    <row r="171" spans="1:8" x14ac:dyDescent="0.25">
      <c r="A171" s="19" t="s">
        <v>96</v>
      </c>
      <c r="B171" s="37" t="s">
        <v>225</v>
      </c>
      <c r="C171" s="45" t="s">
        <v>226</v>
      </c>
      <c r="D171" s="41">
        <v>4000</v>
      </c>
      <c r="E171" s="15">
        <v>4000</v>
      </c>
      <c r="F171" s="15">
        <v>0</v>
      </c>
      <c r="G171" s="61">
        <v>5000</v>
      </c>
    </row>
    <row r="172" spans="1:8" x14ac:dyDescent="0.25">
      <c r="A172" s="19" t="s">
        <v>96</v>
      </c>
      <c r="B172" s="37" t="s">
        <v>109</v>
      </c>
      <c r="C172" s="45" t="s">
        <v>110</v>
      </c>
      <c r="D172" s="41">
        <v>100000</v>
      </c>
      <c r="E172" s="15">
        <v>490880</v>
      </c>
      <c r="F172" s="15">
        <v>478042</v>
      </c>
      <c r="G172" s="61">
        <v>500000</v>
      </c>
      <c r="H172" t="s">
        <v>301</v>
      </c>
    </row>
    <row r="173" spans="1:8" x14ac:dyDescent="0.25">
      <c r="A173" s="19" t="s">
        <v>96</v>
      </c>
      <c r="B173" s="37" t="s">
        <v>126</v>
      </c>
      <c r="C173" s="45" t="s">
        <v>127</v>
      </c>
      <c r="D173" s="41">
        <v>120000</v>
      </c>
      <c r="E173" s="15">
        <v>175000</v>
      </c>
      <c r="F173" s="15">
        <v>320058</v>
      </c>
      <c r="G173" s="61">
        <v>250000</v>
      </c>
    </row>
    <row r="174" spans="1:8" x14ac:dyDescent="0.25">
      <c r="A174" s="19" t="s">
        <v>96</v>
      </c>
      <c r="B174" s="37" t="s">
        <v>169</v>
      </c>
      <c r="C174" s="45" t="s">
        <v>170</v>
      </c>
      <c r="D174" s="41">
        <v>42054</v>
      </c>
      <c r="E174" s="15">
        <v>42054</v>
      </c>
      <c r="F174" s="15">
        <v>1319</v>
      </c>
      <c r="G174" s="61">
        <v>40000</v>
      </c>
    </row>
    <row r="175" spans="1:8" x14ac:dyDescent="0.25">
      <c r="A175" s="19" t="s">
        <v>96</v>
      </c>
      <c r="B175" s="37" t="s">
        <v>122</v>
      </c>
      <c r="C175" s="45" t="s">
        <v>123</v>
      </c>
      <c r="D175" s="41">
        <v>95000</v>
      </c>
      <c r="E175" s="15">
        <v>95000</v>
      </c>
      <c r="F175" s="15">
        <v>71968</v>
      </c>
      <c r="G175" s="61">
        <v>100000</v>
      </c>
    </row>
    <row r="176" spans="1:8" x14ac:dyDescent="0.25">
      <c r="A176" s="19" t="s">
        <v>96</v>
      </c>
      <c r="B176" s="37" t="s">
        <v>227</v>
      </c>
      <c r="C176" s="45" t="s">
        <v>228</v>
      </c>
      <c r="D176" s="41">
        <v>8000</v>
      </c>
      <c r="E176" s="15">
        <v>8000</v>
      </c>
      <c r="F176" s="15">
        <v>5384</v>
      </c>
      <c r="G176" s="61">
        <v>8000</v>
      </c>
    </row>
    <row r="177" spans="1:8" x14ac:dyDescent="0.25">
      <c r="A177" s="19" t="s">
        <v>96</v>
      </c>
      <c r="B177" s="37" t="s">
        <v>173</v>
      </c>
      <c r="C177" s="45" t="s">
        <v>174</v>
      </c>
      <c r="D177" s="41">
        <v>50000</v>
      </c>
      <c r="E177" s="15">
        <v>26900</v>
      </c>
      <c r="F177" s="15">
        <v>28529.77</v>
      </c>
      <c r="G177" s="61">
        <v>40000</v>
      </c>
    </row>
    <row r="178" spans="1:8" x14ac:dyDescent="0.25">
      <c r="A178" s="19" t="s">
        <v>96</v>
      </c>
      <c r="B178" s="37" t="s">
        <v>229</v>
      </c>
      <c r="C178" s="45" t="s">
        <v>230</v>
      </c>
      <c r="D178" s="41">
        <v>20000</v>
      </c>
      <c r="E178" s="15">
        <v>20000</v>
      </c>
      <c r="F178" s="15">
        <v>6400.44</v>
      </c>
      <c r="G178" s="61">
        <v>20000</v>
      </c>
    </row>
    <row r="179" spans="1:8" x14ac:dyDescent="0.25">
      <c r="A179" s="19" t="s">
        <v>96</v>
      </c>
      <c r="B179" s="37" t="s">
        <v>231</v>
      </c>
      <c r="C179" s="45" t="s">
        <v>232</v>
      </c>
      <c r="D179" s="41">
        <v>80</v>
      </c>
      <c r="E179" s="15">
        <v>80</v>
      </c>
      <c r="F179" s="15">
        <v>80</v>
      </c>
      <c r="G179" s="61">
        <v>80</v>
      </c>
    </row>
    <row r="180" spans="1:8" x14ac:dyDescent="0.25">
      <c r="A180" s="19" t="s">
        <v>96</v>
      </c>
      <c r="B180" s="37" t="s">
        <v>233</v>
      </c>
      <c r="C180" s="45" t="s">
        <v>234</v>
      </c>
      <c r="D180" s="41">
        <v>250000</v>
      </c>
      <c r="E180" s="15">
        <v>230000</v>
      </c>
      <c r="F180" s="15">
        <v>143887.15</v>
      </c>
      <c r="G180" s="61">
        <v>230000</v>
      </c>
    </row>
    <row r="181" spans="1:8" x14ac:dyDescent="0.25">
      <c r="A181" s="19" t="s">
        <v>96</v>
      </c>
      <c r="B181" s="37" t="s">
        <v>198</v>
      </c>
      <c r="C181" s="45" t="s">
        <v>199</v>
      </c>
      <c r="D181" s="41">
        <v>10000</v>
      </c>
      <c r="E181" s="15">
        <v>10000</v>
      </c>
      <c r="F181" s="15">
        <v>2420</v>
      </c>
      <c r="G181" s="61">
        <v>10000</v>
      </c>
    </row>
    <row r="182" spans="1:8" x14ac:dyDescent="0.25">
      <c r="A182" s="19" t="s">
        <v>96</v>
      </c>
      <c r="B182" s="37" t="s">
        <v>235</v>
      </c>
      <c r="C182" s="45" t="s">
        <v>236</v>
      </c>
      <c r="D182" s="41">
        <v>70000</v>
      </c>
      <c r="E182" s="15">
        <v>190000</v>
      </c>
      <c r="F182" s="15">
        <v>146629</v>
      </c>
      <c r="G182" s="61">
        <v>190000</v>
      </c>
    </row>
    <row r="183" spans="1:8" x14ac:dyDescent="0.25">
      <c r="A183" s="19" t="s">
        <v>96</v>
      </c>
      <c r="B183" s="37" t="s">
        <v>111</v>
      </c>
      <c r="C183" s="45" t="s">
        <v>112</v>
      </c>
      <c r="D183" s="41">
        <v>400000</v>
      </c>
      <c r="E183" s="15">
        <v>380000</v>
      </c>
      <c r="F183" s="15">
        <v>376063.38</v>
      </c>
      <c r="G183" s="61">
        <v>600000</v>
      </c>
      <c r="H183" t="s">
        <v>302</v>
      </c>
    </row>
    <row r="184" spans="1:8" x14ac:dyDescent="0.25">
      <c r="A184" s="19" t="s">
        <v>96</v>
      </c>
      <c r="B184" s="37" t="s">
        <v>113</v>
      </c>
      <c r="C184" s="45" t="s">
        <v>114</v>
      </c>
      <c r="D184" s="41">
        <v>60000</v>
      </c>
      <c r="E184" s="15">
        <v>60000</v>
      </c>
      <c r="F184" s="15">
        <v>54412</v>
      </c>
      <c r="G184" s="61">
        <v>60000</v>
      </c>
    </row>
    <row r="185" spans="1:8" x14ac:dyDescent="0.25">
      <c r="A185" s="19" t="s">
        <v>96</v>
      </c>
      <c r="B185" s="37" t="s">
        <v>180</v>
      </c>
      <c r="C185" s="45" t="s">
        <v>181</v>
      </c>
      <c r="D185" s="41">
        <v>5000</v>
      </c>
      <c r="E185" s="15">
        <v>7000</v>
      </c>
      <c r="F185" s="15">
        <v>6190</v>
      </c>
      <c r="G185" s="61">
        <v>8000</v>
      </c>
    </row>
    <row r="186" spans="1:8" x14ac:dyDescent="0.25">
      <c r="A186" s="19" t="s">
        <v>96</v>
      </c>
      <c r="B186" s="37" t="s">
        <v>218</v>
      </c>
      <c r="C186" s="45" t="s">
        <v>219</v>
      </c>
      <c r="D186" s="41">
        <v>5000</v>
      </c>
      <c r="E186" s="15">
        <v>6000</v>
      </c>
      <c r="F186" s="15">
        <v>7609</v>
      </c>
      <c r="G186" s="61">
        <v>0</v>
      </c>
    </row>
    <row r="187" spans="1:8" x14ac:dyDescent="0.25">
      <c r="A187" s="19" t="s">
        <v>96</v>
      </c>
      <c r="B187" s="37" t="s">
        <v>237</v>
      </c>
      <c r="C187" s="45" t="s">
        <v>238</v>
      </c>
      <c r="D187" s="41">
        <v>0</v>
      </c>
      <c r="E187" s="15">
        <v>0</v>
      </c>
      <c r="F187" s="15">
        <v>-16874</v>
      </c>
      <c r="G187" s="61">
        <v>0</v>
      </c>
    </row>
    <row r="188" spans="1:8" x14ac:dyDescent="0.25">
      <c r="A188" s="19" t="s">
        <v>96</v>
      </c>
      <c r="B188" s="37" t="s">
        <v>152</v>
      </c>
      <c r="C188" s="45" t="s">
        <v>153</v>
      </c>
      <c r="D188" s="41">
        <v>0</v>
      </c>
      <c r="E188" s="15">
        <v>2000</v>
      </c>
      <c r="F188" s="15">
        <v>1909</v>
      </c>
      <c r="G188" s="61">
        <v>3000</v>
      </c>
    </row>
    <row r="189" spans="1:8" x14ac:dyDescent="0.25">
      <c r="A189" s="19" t="s">
        <v>96</v>
      </c>
      <c r="B189" s="37" t="s">
        <v>239</v>
      </c>
      <c r="C189" s="45" t="s">
        <v>240</v>
      </c>
      <c r="D189" s="41">
        <v>222300</v>
      </c>
      <c r="E189" s="15">
        <v>266000</v>
      </c>
      <c r="F189" s="15">
        <v>266000</v>
      </c>
      <c r="G189" s="61">
        <v>0</v>
      </c>
    </row>
    <row r="190" spans="1:8" x14ac:dyDescent="0.25">
      <c r="A190" s="19" t="s">
        <v>96</v>
      </c>
      <c r="B190" s="37" t="s">
        <v>241</v>
      </c>
      <c r="C190" s="45" t="s">
        <v>242</v>
      </c>
      <c r="D190" s="41">
        <v>0</v>
      </c>
      <c r="E190" s="15">
        <v>12400</v>
      </c>
      <c r="F190" s="15">
        <v>12400</v>
      </c>
      <c r="G190" s="61">
        <v>680000</v>
      </c>
      <c r="H190" t="s">
        <v>300</v>
      </c>
    </row>
    <row r="191" spans="1:8" x14ac:dyDescent="0.25">
      <c r="A191" s="22" t="s">
        <v>96</v>
      </c>
      <c r="B191" s="38" t="s">
        <v>46</v>
      </c>
      <c r="C191" s="46" t="s">
        <v>98</v>
      </c>
      <c r="D191" s="42">
        <v>2592525</v>
      </c>
      <c r="E191" s="55">
        <f t="shared" ref="E191:F191" si="52">SUM(E166:E190)</f>
        <v>3156405</v>
      </c>
      <c r="F191" s="55">
        <f t="shared" si="52"/>
        <v>2514590.7399999998</v>
      </c>
      <c r="G191" s="57">
        <f>SUM(G166:G190)</f>
        <v>3879080</v>
      </c>
    </row>
    <row r="192" spans="1:8" ht="15.75" thickBot="1" x14ac:dyDescent="0.3">
      <c r="A192" s="28" t="s">
        <v>99</v>
      </c>
      <c r="B192" s="39" t="s">
        <v>48</v>
      </c>
      <c r="C192" s="47" t="s">
        <v>100</v>
      </c>
      <c r="D192" s="43">
        <v>2592525</v>
      </c>
      <c r="E192" s="58">
        <f t="shared" ref="E192:F192" si="53">E191</f>
        <v>3156405</v>
      </c>
      <c r="F192" s="58">
        <f t="shared" si="53"/>
        <v>2514590.7399999998</v>
      </c>
      <c r="G192" s="59">
        <f>G191</f>
        <v>3879080</v>
      </c>
    </row>
    <row r="193" spans="1:7" ht="15.75" thickBot="1" x14ac:dyDescent="0.3"/>
    <row r="194" spans="1:7" x14ac:dyDescent="0.25">
      <c r="A194" s="17" t="s">
        <v>243</v>
      </c>
      <c r="B194" s="36" t="s">
        <v>229</v>
      </c>
      <c r="C194" s="44" t="s">
        <v>230</v>
      </c>
      <c r="D194" s="40">
        <v>0</v>
      </c>
      <c r="E194" s="27">
        <v>6000</v>
      </c>
      <c r="F194" s="27">
        <v>5160.7700000000004</v>
      </c>
      <c r="G194" s="56">
        <v>0</v>
      </c>
    </row>
    <row r="195" spans="1:7" x14ac:dyDescent="0.25">
      <c r="A195" s="22" t="s">
        <v>243</v>
      </c>
      <c r="B195" s="38" t="s">
        <v>46</v>
      </c>
      <c r="C195" s="46" t="s">
        <v>244</v>
      </c>
      <c r="D195" s="42">
        <v>0</v>
      </c>
      <c r="E195" s="55">
        <f t="shared" ref="E195:F195" si="54">E194</f>
        <v>6000</v>
      </c>
      <c r="F195" s="55">
        <f t="shared" si="54"/>
        <v>5160.7700000000004</v>
      </c>
      <c r="G195" s="57">
        <f t="shared" ref="G195:G196" si="55">G194</f>
        <v>0</v>
      </c>
    </row>
    <row r="196" spans="1:7" ht="15.75" thickBot="1" x14ac:dyDescent="0.3">
      <c r="A196" s="28" t="s">
        <v>245</v>
      </c>
      <c r="B196" s="39" t="s">
        <v>48</v>
      </c>
      <c r="C196" s="47" t="s">
        <v>244</v>
      </c>
      <c r="D196" s="43">
        <v>0</v>
      </c>
      <c r="E196" s="58">
        <f t="shared" ref="E196:F196" si="56">E195</f>
        <v>6000</v>
      </c>
      <c r="F196" s="58">
        <f t="shared" si="56"/>
        <v>5160.7700000000004</v>
      </c>
      <c r="G196" s="59">
        <f t="shared" si="55"/>
        <v>0</v>
      </c>
    </row>
    <row r="198" spans="1:7" x14ac:dyDescent="0.25">
      <c r="A198" s="10" t="s">
        <v>246</v>
      </c>
      <c r="B198" s="9"/>
      <c r="C198" s="11"/>
      <c r="D198" s="1">
        <v>59829743</v>
      </c>
      <c r="E198" s="2">
        <f>E195+E191+E163+E158+E152+E137+E133+E120+E118+E116+E113+E109+E107+E105+E103+E93+E81+E78+E72+E70+E63+E56+E52+E48+E43+E39+E35+E26+E21+E14+E10+E7</f>
        <v>46768838</v>
      </c>
      <c r="F198" s="2">
        <f>F195+F191+F163+F158+F152+F137+F133+F120+F118+F116+F113+F109+F107+F105+F103+F93+F81+F78+F72+F70+F63+F56+F52+F48+F43+F39+F35+F26+F21+F14+F10+F7</f>
        <v>31645458.539999999</v>
      </c>
      <c r="G198" s="6">
        <f>G195+G191+G163+G158+G152+G137+G133+G120+G118+G116+G113+G109+G107+G105+G103+G93+G81+G78+G72+G70+G63+G56+G52+G48+G43+G39+G35+G26+G21+G14+G10+G7</f>
        <v>46645830</v>
      </c>
    </row>
  </sheetData>
  <mergeCells count="2">
    <mergeCell ref="A1:F1"/>
    <mergeCell ref="A198:C198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0"/>
  <sheetViews>
    <sheetView tabSelected="1" zoomScaleNormal="100" workbookViewId="0">
      <selection activeCell="K2" sqref="K2"/>
    </sheetView>
  </sheetViews>
  <sheetFormatPr defaultRowHeight="15" x14ac:dyDescent="0.25"/>
  <cols>
    <col min="2" max="2" width="32.42578125" customWidth="1"/>
    <col min="3" max="3" width="14" bestFit="1" customWidth="1"/>
    <col min="4" max="4" width="16.42578125" bestFit="1" customWidth="1"/>
    <col min="5" max="6" width="14" bestFit="1" customWidth="1"/>
  </cols>
  <sheetData>
    <row r="1" spans="1:6" ht="15.75" thickBot="1" x14ac:dyDescent="0.3">
      <c r="A1" s="8" t="s">
        <v>0</v>
      </c>
      <c r="B1" s="9"/>
      <c r="C1" s="9"/>
      <c r="D1" s="9"/>
      <c r="E1" s="9"/>
    </row>
    <row r="2" spans="1:6" ht="30" x14ac:dyDescent="0.25">
      <c r="A2" s="90" t="s">
        <v>2</v>
      </c>
      <c r="B2" s="91" t="s">
        <v>4</v>
      </c>
      <c r="C2" s="92" t="s">
        <v>270</v>
      </c>
      <c r="D2" s="93" t="s">
        <v>271</v>
      </c>
      <c r="E2" s="93" t="s">
        <v>272</v>
      </c>
      <c r="F2" s="94" t="s">
        <v>253</v>
      </c>
    </row>
    <row r="3" spans="1:6" x14ac:dyDescent="0.25">
      <c r="A3" s="76" t="str">
        <f>'01'!A23</f>
        <v>0000</v>
      </c>
      <c r="B3" s="81" t="s">
        <v>307</v>
      </c>
      <c r="C3" s="82">
        <f>'01'!D23</f>
        <v>43093500</v>
      </c>
      <c r="D3" s="75">
        <f>'01'!E23</f>
        <v>39137186.460000001</v>
      </c>
      <c r="E3" s="75">
        <f>'01'!F23</f>
        <v>18720447.899999999</v>
      </c>
      <c r="F3" s="77">
        <f>'01'!G23</f>
        <v>35792931.810000002</v>
      </c>
    </row>
    <row r="4" spans="1:6" x14ac:dyDescent="0.25">
      <c r="A4" s="76" t="str">
        <f>'01'!A27</f>
        <v>2310</v>
      </c>
      <c r="B4" s="81" t="str">
        <f>'01'!C27</f>
        <v>Pitná voda</v>
      </c>
      <c r="C4" s="82">
        <f>'01'!D27</f>
        <v>50000</v>
      </c>
      <c r="D4" s="75">
        <f>'01'!E27</f>
        <v>50000</v>
      </c>
      <c r="E4" s="75">
        <f>'01'!F27</f>
        <v>0</v>
      </c>
      <c r="F4" s="77">
        <f>'01'!G27</f>
        <v>50000</v>
      </c>
    </row>
    <row r="5" spans="1:6" x14ac:dyDescent="0.25">
      <c r="A5" s="76" t="str">
        <f>'01'!A31</f>
        <v>2321</v>
      </c>
      <c r="B5" s="81" t="str">
        <f>'01'!C31</f>
        <v>Odvádění a čištění odpadních vod a nakládání s kaly</v>
      </c>
      <c r="C5" s="82">
        <f>'01'!D31</f>
        <v>50000</v>
      </c>
      <c r="D5" s="75">
        <f>'01'!E31</f>
        <v>50000</v>
      </c>
      <c r="E5" s="75">
        <f>'01'!F31</f>
        <v>0</v>
      </c>
      <c r="F5" s="77">
        <f>'01'!G31</f>
        <v>50000</v>
      </c>
    </row>
    <row r="6" spans="1:6" x14ac:dyDescent="0.25">
      <c r="A6" s="76" t="str">
        <f>'01'!A35</f>
        <v>2341</v>
      </c>
      <c r="B6" s="81" t="str">
        <f>'01'!C35</f>
        <v>Vodní díla v zemědělské krajině</v>
      </c>
      <c r="C6" s="82">
        <f>'01'!D35</f>
        <v>10000</v>
      </c>
      <c r="D6" s="75">
        <f>'01'!E35</f>
        <v>10000</v>
      </c>
      <c r="E6" s="75">
        <f>'01'!F35</f>
        <v>10000</v>
      </c>
      <c r="F6" s="77">
        <f>'01'!G35</f>
        <v>10000</v>
      </c>
    </row>
    <row r="7" spans="1:6" x14ac:dyDescent="0.25">
      <c r="A7" s="76" t="str">
        <f>'01'!A39</f>
        <v>3299</v>
      </c>
      <c r="B7" s="81" t="str">
        <f>'01'!C39</f>
        <v>Ostatní záležitosti vzdělávání</v>
      </c>
      <c r="C7" s="82">
        <f>'01'!D39</f>
        <v>6500</v>
      </c>
      <c r="D7" s="75">
        <f>'01'!E39</f>
        <v>6500</v>
      </c>
      <c r="E7" s="75">
        <f>'01'!F39</f>
        <v>5100</v>
      </c>
      <c r="F7" s="77">
        <f>'01'!G39</f>
        <v>6500</v>
      </c>
    </row>
    <row r="8" spans="1:6" x14ac:dyDescent="0.25">
      <c r="A8" s="76" t="str">
        <f>'01'!A44</f>
        <v>3429</v>
      </c>
      <c r="B8" s="81" t="str">
        <f>'01'!C44</f>
        <v>Ostatní zájmová činnost a rekreace</v>
      </c>
      <c r="C8" s="82">
        <f>'01'!D44</f>
        <v>144000</v>
      </c>
      <c r="D8" s="75">
        <f>'01'!E44</f>
        <v>111000</v>
      </c>
      <c r="E8" s="75">
        <f>'01'!F44</f>
        <v>78000</v>
      </c>
      <c r="F8" s="77">
        <f>'01'!G44</f>
        <v>144000</v>
      </c>
    </row>
    <row r="9" spans="1:6" x14ac:dyDescent="0.25">
      <c r="A9" s="76" t="str">
        <f>'01'!A49</f>
        <v>3612</v>
      </c>
      <c r="B9" s="81" t="str">
        <f>'01'!C49</f>
        <v>Bytové hospodářství</v>
      </c>
      <c r="C9" s="82">
        <f>'01'!D49</f>
        <v>760000</v>
      </c>
      <c r="D9" s="75">
        <f>'01'!E49</f>
        <v>997028</v>
      </c>
      <c r="E9" s="75">
        <f>'01'!F49</f>
        <v>686741</v>
      </c>
      <c r="F9" s="77">
        <f>'01'!G49</f>
        <v>802000</v>
      </c>
    </row>
    <row r="10" spans="1:6" x14ac:dyDescent="0.25">
      <c r="A10" s="76" t="str">
        <f>'01'!A55</f>
        <v>3639</v>
      </c>
      <c r="B10" s="81" t="str">
        <f>'01'!C55</f>
        <v>Komunální služby a územní rozvoj jinde nezařazené</v>
      </c>
      <c r="C10" s="82">
        <f>'01'!D55</f>
        <v>454800</v>
      </c>
      <c r="D10" s="75">
        <f>'01'!E55</f>
        <v>454800</v>
      </c>
      <c r="E10" s="75">
        <f>'01'!F55</f>
        <v>157956</v>
      </c>
      <c r="F10" s="77">
        <f>'01'!G55</f>
        <v>450800</v>
      </c>
    </row>
    <row r="11" spans="1:6" x14ac:dyDescent="0.25">
      <c r="A11" s="76" t="str">
        <f>'01'!A59</f>
        <v>3722</v>
      </c>
      <c r="B11" s="81" t="str">
        <f>'01'!C59</f>
        <v>Sběr a svoz komunálních odpadů</v>
      </c>
      <c r="C11" s="82">
        <f>'01'!D59</f>
        <v>5000</v>
      </c>
      <c r="D11" s="75">
        <f>'01'!E59</f>
        <v>5000</v>
      </c>
      <c r="E11" s="75">
        <f>'01'!F59</f>
        <v>1408</v>
      </c>
      <c r="F11" s="77">
        <f>'01'!G59</f>
        <v>5000</v>
      </c>
    </row>
    <row r="12" spans="1:6" x14ac:dyDescent="0.25">
      <c r="A12" s="76" t="str">
        <f>'01'!A61</f>
        <v>3726</v>
      </c>
      <c r="B12" s="81" t="str">
        <f>'01'!C61</f>
        <v>Využívání a zneškodňování ostatních odpadů</v>
      </c>
      <c r="C12" s="82">
        <f>'01'!D61</f>
        <v>100000</v>
      </c>
      <c r="D12" s="75">
        <f>'01'!E61</f>
        <v>261825</v>
      </c>
      <c r="E12" s="75">
        <f>'01'!F61</f>
        <v>224674</v>
      </c>
      <c r="F12" s="77">
        <f>'01'!G61</f>
        <v>280000</v>
      </c>
    </row>
    <row r="13" spans="1:6" x14ac:dyDescent="0.25">
      <c r="A13" s="76" t="str">
        <f>'01'!A69</f>
        <v>6171</v>
      </c>
      <c r="B13" s="81" t="str">
        <f>'01'!C69</f>
        <v>Činnost místní správy</v>
      </c>
      <c r="C13" s="82">
        <f>'01'!D69</f>
        <v>1035300</v>
      </c>
      <c r="D13" s="75">
        <f>'01'!E69</f>
        <v>1417260</v>
      </c>
      <c r="E13" s="75">
        <f>'01'!F69</f>
        <v>1131386</v>
      </c>
      <c r="F13" s="77">
        <f>'01'!G69</f>
        <v>1259380</v>
      </c>
    </row>
    <row r="14" spans="1:6" x14ac:dyDescent="0.25">
      <c r="A14" s="76" t="str">
        <f>'01'!A73</f>
        <v>6402</v>
      </c>
      <c r="B14" s="81" t="str">
        <f>'01'!C73</f>
        <v>Finanční vypořádání minulých let</v>
      </c>
      <c r="C14" s="82">
        <f>'01'!D73</f>
        <v>0</v>
      </c>
      <c r="D14" s="75">
        <f>'01'!E73</f>
        <v>18313</v>
      </c>
      <c r="E14" s="75">
        <f>'01'!F73</f>
        <v>18313</v>
      </c>
      <c r="F14" s="77">
        <f>'01'!G73</f>
        <v>0</v>
      </c>
    </row>
    <row r="15" spans="1:6" ht="15.75" thickBot="1" x14ac:dyDescent="0.3">
      <c r="A15" s="88"/>
      <c r="B15" s="89" t="s">
        <v>303</v>
      </c>
      <c r="C15" s="83">
        <f t="shared" ref="C15:E15" si="0">SUM(C3:C14)</f>
        <v>45709100</v>
      </c>
      <c r="D15" s="79">
        <f t="shared" si="0"/>
        <v>42518912.460000001</v>
      </c>
      <c r="E15" s="79">
        <f t="shared" si="0"/>
        <v>21034025.899999999</v>
      </c>
      <c r="F15" s="80">
        <f>SUM(F3:F14)</f>
        <v>38850611.810000002</v>
      </c>
    </row>
    <row r="16" spans="1:6" x14ac:dyDescent="0.25">
      <c r="F16" s="2"/>
    </row>
    <row r="19" spans="1:5" x14ac:dyDescent="0.25">
      <c r="C19" t="s">
        <v>247</v>
      </c>
      <c r="D19" s="95">
        <f>F15-'Par Výda'!F36</f>
        <v>-7815218.1899999976</v>
      </c>
    </row>
    <row r="20" spans="1:5" x14ac:dyDescent="0.25">
      <c r="C20" t="s">
        <v>306</v>
      </c>
      <c r="D20" s="95">
        <v>5000000</v>
      </c>
    </row>
    <row r="21" spans="1:5" x14ac:dyDescent="0.25">
      <c r="D21" s="95">
        <f ca="1">SUM(D19:D25)</f>
        <v>-2815218.1899999976</v>
      </c>
    </row>
    <row r="22" spans="1:5" x14ac:dyDescent="0.25">
      <c r="D22" s="95"/>
    </row>
    <row r="23" spans="1:5" x14ac:dyDescent="0.25">
      <c r="A23" s="3"/>
      <c r="B23" s="3"/>
      <c r="C23" s="3"/>
      <c r="D23" s="95"/>
      <c r="E23" s="3"/>
    </row>
    <row r="24" spans="1:5" x14ac:dyDescent="0.25">
      <c r="A24" s="3"/>
      <c r="B24" s="3"/>
      <c r="C24" s="3" t="s">
        <v>309</v>
      </c>
      <c r="D24" s="95" t="s">
        <v>279</v>
      </c>
      <c r="E24" s="3"/>
    </row>
    <row r="25" spans="1:5" x14ac:dyDescent="0.25">
      <c r="A25" s="3"/>
      <c r="B25" s="3"/>
      <c r="C25" s="3"/>
      <c r="D25" s="95" t="s">
        <v>310</v>
      </c>
      <c r="E25" s="3"/>
    </row>
    <row r="26" spans="1:5" x14ac:dyDescent="0.25">
      <c r="A26" s="3"/>
      <c r="B26" s="3"/>
      <c r="C26" s="3"/>
      <c r="E26" s="3"/>
    </row>
    <row r="27" spans="1:5" x14ac:dyDescent="0.25">
      <c r="A27" s="3"/>
      <c r="B27" s="3"/>
      <c r="C27" s="3"/>
      <c r="D27" s="3"/>
      <c r="E27" s="3"/>
    </row>
    <row r="28" spans="1:5" x14ac:dyDescent="0.25">
      <c r="A28" s="3"/>
      <c r="B28" s="3"/>
      <c r="C28" s="3"/>
      <c r="D28" s="3"/>
      <c r="E28" s="3"/>
    </row>
    <row r="29" spans="1:5" x14ac:dyDescent="0.25">
      <c r="A29" s="3"/>
      <c r="B29" s="3"/>
      <c r="C29" s="3"/>
      <c r="D29" s="3"/>
      <c r="E29" s="3"/>
    </row>
    <row r="30" spans="1:5" x14ac:dyDescent="0.25">
      <c r="A30" s="3"/>
      <c r="B30" s="3"/>
      <c r="C30" s="3"/>
      <c r="D30" s="3"/>
      <c r="E30" s="3"/>
    </row>
    <row r="31" spans="1:5" x14ac:dyDescent="0.25">
      <c r="A31" s="3"/>
      <c r="B31" s="3"/>
      <c r="C31" s="3"/>
      <c r="D31" s="3"/>
      <c r="E31" s="3"/>
    </row>
    <row r="32" spans="1:5" x14ac:dyDescent="0.25">
      <c r="A32" s="3"/>
      <c r="B32" s="3"/>
      <c r="C32" s="3"/>
      <c r="D32" s="3"/>
      <c r="E32" s="3"/>
    </row>
    <row r="33" spans="1:5" x14ac:dyDescent="0.25">
      <c r="A33" s="3"/>
      <c r="B33" s="3"/>
      <c r="C33" s="3"/>
      <c r="D33" s="3"/>
      <c r="E33" s="3"/>
    </row>
    <row r="34" spans="1:5" x14ac:dyDescent="0.25">
      <c r="A34" s="3"/>
      <c r="B34" s="3"/>
      <c r="C34" s="3"/>
      <c r="D34" s="3"/>
      <c r="E34" s="3"/>
    </row>
    <row r="35" spans="1:5" x14ac:dyDescent="0.25">
      <c r="A35" s="3"/>
      <c r="B35" s="3"/>
      <c r="C35" s="3"/>
      <c r="D35" s="3"/>
      <c r="E35" s="3"/>
    </row>
    <row r="36" spans="1:5" x14ac:dyDescent="0.25">
      <c r="A36" s="3"/>
      <c r="B36" s="3"/>
      <c r="C36" s="3"/>
      <c r="D36" s="3"/>
      <c r="E36" s="3"/>
    </row>
    <row r="37" spans="1:5" x14ac:dyDescent="0.25">
      <c r="A37" s="3"/>
      <c r="B37" s="3"/>
      <c r="C37" s="3"/>
      <c r="D37" s="3"/>
      <c r="E37" s="3"/>
    </row>
    <row r="38" spans="1:5" x14ac:dyDescent="0.25">
      <c r="A38" s="3"/>
      <c r="B38" s="3"/>
      <c r="C38" s="3"/>
      <c r="D38" s="3"/>
      <c r="E38" s="3"/>
    </row>
    <row r="39" spans="1:5" x14ac:dyDescent="0.25">
      <c r="A39" s="3"/>
      <c r="B39" s="3"/>
      <c r="C39" s="3"/>
      <c r="D39" s="3"/>
      <c r="E39" s="3"/>
    </row>
    <row r="40" spans="1:5" x14ac:dyDescent="0.25">
      <c r="A40" s="3"/>
      <c r="B40" s="3"/>
      <c r="C40" s="3"/>
      <c r="D40" s="3"/>
      <c r="E40" s="3"/>
    </row>
    <row r="41" spans="1:5" x14ac:dyDescent="0.25">
      <c r="A41" s="3"/>
      <c r="B41" s="3"/>
      <c r="C41" s="3"/>
      <c r="D41" s="3"/>
      <c r="E41" s="3"/>
    </row>
    <row r="42" spans="1:5" x14ac:dyDescent="0.25">
      <c r="A42" s="3"/>
      <c r="B42" s="3"/>
      <c r="C42" s="3"/>
      <c r="D42" s="3"/>
      <c r="E42" s="3"/>
    </row>
    <row r="43" spans="1:5" x14ac:dyDescent="0.25">
      <c r="A43" s="3"/>
      <c r="B43" s="3"/>
      <c r="C43" s="3"/>
      <c r="D43" s="3"/>
      <c r="E43" s="3"/>
    </row>
    <row r="44" spans="1:5" x14ac:dyDescent="0.25">
      <c r="A44" s="3"/>
      <c r="B44" s="3"/>
      <c r="C44" s="3"/>
      <c r="D44" s="3"/>
      <c r="E44" s="3"/>
    </row>
    <row r="45" spans="1:5" x14ac:dyDescent="0.25">
      <c r="A45" s="3"/>
      <c r="B45" s="3"/>
      <c r="C45" s="3"/>
      <c r="D45" s="3"/>
      <c r="E45" s="3"/>
    </row>
    <row r="46" spans="1:5" x14ac:dyDescent="0.25">
      <c r="A46" s="3"/>
      <c r="B46" s="3"/>
      <c r="C46" s="3"/>
      <c r="D46" s="3"/>
      <c r="E46" s="3"/>
    </row>
    <row r="47" spans="1:5" x14ac:dyDescent="0.25">
      <c r="A47" s="3"/>
      <c r="B47" s="3"/>
      <c r="C47" s="3"/>
      <c r="D47" s="3"/>
      <c r="E47" s="3"/>
    </row>
    <row r="48" spans="1:5" x14ac:dyDescent="0.25">
      <c r="A48" s="3"/>
      <c r="B48" s="3"/>
      <c r="C48" s="3"/>
      <c r="D48" s="3"/>
      <c r="E48" s="3"/>
    </row>
    <row r="49" spans="1:5" x14ac:dyDescent="0.25">
      <c r="A49" s="3"/>
      <c r="B49" s="3"/>
      <c r="C49" s="3"/>
      <c r="D49" s="3"/>
      <c r="E49" s="3"/>
    </row>
    <row r="50" spans="1:5" x14ac:dyDescent="0.25">
      <c r="A50" s="3"/>
      <c r="B50" s="3"/>
      <c r="C50" s="3"/>
      <c r="D50" s="3"/>
      <c r="E50" s="3"/>
    </row>
    <row r="51" spans="1:5" x14ac:dyDescent="0.25">
      <c r="A51" s="3"/>
      <c r="B51" s="3"/>
      <c r="C51" s="3"/>
      <c r="D51" s="3"/>
      <c r="E51" s="3"/>
    </row>
    <row r="52" spans="1:5" x14ac:dyDescent="0.25">
      <c r="A52" s="3"/>
      <c r="B52" s="3"/>
      <c r="C52" s="3"/>
      <c r="D52" s="3"/>
      <c r="E52" s="3"/>
    </row>
    <row r="53" spans="1:5" x14ac:dyDescent="0.25">
      <c r="A53" s="3"/>
      <c r="B53" s="3"/>
      <c r="C53" s="3"/>
      <c r="D53" s="3"/>
      <c r="E53" s="3"/>
    </row>
    <row r="54" spans="1:5" x14ac:dyDescent="0.25">
      <c r="A54" s="3"/>
      <c r="B54" s="3"/>
      <c r="C54" s="3"/>
      <c r="D54" s="3"/>
      <c r="E54" s="3"/>
    </row>
    <row r="55" spans="1:5" x14ac:dyDescent="0.25">
      <c r="A55" s="3"/>
    </row>
    <row r="56" spans="1:5" x14ac:dyDescent="0.25">
      <c r="A56" s="3"/>
    </row>
    <row r="57" spans="1:5" x14ac:dyDescent="0.25">
      <c r="A57" s="3"/>
    </row>
    <row r="58" spans="1:5" x14ac:dyDescent="0.25">
      <c r="A58" s="3"/>
    </row>
    <row r="59" spans="1:5" x14ac:dyDescent="0.25">
      <c r="A59" s="3"/>
    </row>
    <row r="60" spans="1:5" x14ac:dyDescent="0.25">
      <c r="A60" s="3"/>
    </row>
    <row r="61" spans="1:5" x14ac:dyDescent="0.25">
      <c r="A61" s="3"/>
    </row>
    <row r="62" spans="1:5" x14ac:dyDescent="0.25">
      <c r="A62" s="3"/>
    </row>
    <row r="63" spans="1:5" x14ac:dyDescent="0.25">
      <c r="A63" s="3"/>
    </row>
    <row r="64" spans="1:5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3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</sheetData>
  <mergeCells count="1">
    <mergeCell ref="A1:E1"/>
  </mergeCells>
  <phoneticPr fontId="1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38"/>
  <sheetViews>
    <sheetView zoomScale="90" zoomScaleNormal="90" workbookViewId="0">
      <selection activeCell="L14" sqref="L14"/>
    </sheetView>
  </sheetViews>
  <sheetFormatPr defaultRowHeight="15" x14ac:dyDescent="0.25"/>
  <cols>
    <col min="2" max="2" width="56.28515625" bestFit="1" customWidth="1"/>
    <col min="3" max="3" width="15.28515625" customWidth="1"/>
    <col min="4" max="4" width="15.7109375" customWidth="1"/>
    <col min="5" max="5" width="15.42578125" customWidth="1"/>
    <col min="6" max="6" width="14.85546875" customWidth="1"/>
  </cols>
  <sheetData>
    <row r="1" spans="1:6" ht="15.75" thickBot="1" x14ac:dyDescent="0.3">
      <c r="A1" s="8" t="s">
        <v>107</v>
      </c>
      <c r="B1" s="9"/>
      <c r="C1" s="9"/>
      <c r="D1" s="9"/>
      <c r="E1" s="9"/>
    </row>
    <row r="2" spans="1:6" ht="30" customHeight="1" x14ac:dyDescent="0.25">
      <c r="A2" s="90" t="s">
        <v>2</v>
      </c>
      <c r="B2" s="91" t="s">
        <v>4</v>
      </c>
      <c r="C2" s="92" t="s">
        <v>270</v>
      </c>
      <c r="D2" s="93" t="s">
        <v>271</v>
      </c>
      <c r="E2" s="93" t="s">
        <v>272</v>
      </c>
      <c r="F2" s="94" t="s">
        <v>253</v>
      </c>
    </row>
    <row r="3" spans="1:6" x14ac:dyDescent="0.25">
      <c r="A3" s="76" t="str">
        <f>'02'!A7</f>
        <v>2212</v>
      </c>
      <c r="B3" s="81" t="str">
        <f>'02'!C7</f>
        <v>Silnice</v>
      </c>
      <c r="C3" s="82">
        <f>'02'!D7</f>
        <v>650000</v>
      </c>
      <c r="D3" s="75">
        <f>'02'!E7</f>
        <v>650000</v>
      </c>
      <c r="E3" s="75">
        <f>'02'!F7</f>
        <v>396135.28</v>
      </c>
      <c r="F3" s="77">
        <f>'02'!G7</f>
        <v>6830000</v>
      </c>
    </row>
    <row r="4" spans="1:6" x14ac:dyDescent="0.25">
      <c r="A4" s="76" t="str">
        <f>'02'!A10</f>
        <v>2219</v>
      </c>
      <c r="B4" s="81" t="str">
        <f>'02'!C10</f>
        <v>Ostatní záležitosti pozemních komunikací</v>
      </c>
      <c r="C4" s="82">
        <f>'02'!D10</f>
        <v>4500000</v>
      </c>
      <c r="D4" s="75">
        <f>'02'!E10</f>
        <v>5060000</v>
      </c>
      <c r="E4" s="75">
        <f>'02'!F10</f>
        <v>4556969.9800000004</v>
      </c>
      <c r="F4" s="77">
        <f>'02'!G10</f>
        <v>500000</v>
      </c>
    </row>
    <row r="5" spans="1:6" x14ac:dyDescent="0.25">
      <c r="A5" s="76" t="str">
        <f>'02'!A14</f>
        <v>2310</v>
      </c>
      <c r="B5" s="81" t="str">
        <f>'02'!C14</f>
        <v>Pitná voda</v>
      </c>
      <c r="C5" s="82">
        <f>'02'!D14</f>
        <v>150000</v>
      </c>
      <c r="D5" s="75">
        <f>'02'!E14</f>
        <v>150000</v>
      </c>
      <c r="E5" s="75">
        <f>'02'!F14</f>
        <v>0</v>
      </c>
      <c r="F5" s="77">
        <f>'02'!G14</f>
        <v>600000</v>
      </c>
    </row>
    <row r="6" spans="1:6" x14ac:dyDescent="0.25">
      <c r="A6" s="76" t="str">
        <f>'02'!A21</f>
        <v>2321</v>
      </c>
      <c r="B6" s="81" t="str">
        <f>'02'!C21</f>
        <v>Odvádění a čištění odpadních vod a nakládání s kaly</v>
      </c>
      <c r="C6" s="82">
        <f>'02'!D21</f>
        <v>36370000</v>
      </c>
      <c r="D6" s="75">
        <f>'02'!E21</f>
        <v>20370000</v>
      </c>
      <c r="E6" s="75">
        <f>'02'!F21</f>
        <v>12348798.43</v>
      </c>
      <c r="F6" s="77">
        <f>'02'!G21</f>
        <v>21560000</v>
      </c>
    </row>
    <row r="7" spans="1:6" x14ac:dyDescent="0.25">
      <c r="A7" s="76" t="str">
        <f>'02'!A26</f>
        <v>2341</v>
      </c>
      <c r="B7" s="81" t="str">
        <f>'02'!C26</f>
        <v>Vodní díla v zemědělské krajině</v>
      </c>
      <c r="C7" s="82">
        <f>'02'!D26</f>
        <v>0</v>
      </c>
      <c r="D7" s="75">
        <f>'02'!E26</f>
        <v>10000</v>
      </c>
      <c r="E7" s="75">
        <f>'02'!F26</f>
        <v>4150</v>
      </c>
      <c r="F7" s="77">
        <f>'02'!G26</f>
        <v>107000</v>
      </c>
    </row>
    <row r="8" spans="1:6" x14ac:dyDescent="0.25">
      <c r="A8" s="76" t="str">
        <f>'02'!A35</f>
        <v>3111</v>
      </c>
      <c r="B8" s="81" t="str">
        <f>'02'!C35</f>
        <v>Mateřské školy</v>
      </c>
      <c r="C8" s="82">
        <f>'02'!D35</f>
        <v>3100000</v>
      </c>
      <c r="D8" s="75">
        <f>'02'!E35</f>
        <v>3786550</v>
      </c>
      <c r="E8" s="75">
        <f>'02'!F35</f>
        <v>3491523.91</v>
      </c>
      <c r="F8" s="77">
        <f>'02'!G35</f>
        <v>928000</v>
      </c>
    </row>
    <row r="9" spans="1:6" x14ac:dyDescent="0.25">
      <c r="A9" s="76" t="str">
        <f>'02'!A39</f>
        <v>3113</v>
      </c>
      <c r="B9" s="81" t="str">
        <f>'02'!C39</f>
        <v>Základní školy</v>
      </c>
      <c r="C9" s="82">
        <f>'02'!D39</f>
        <v>950000</v>
      </c>
      <c r="D9" s="75">
        <f>'02'!E39</f>
        <v>1460000</v>
      </c>
      <c r="E9" s="75">
        <f>'02'!F39</f>
        <v>1260096.8599999999</v>
      </c>
      <c r="F9" s="77">
        <f>'02'!G39</f>
        <v>1200000</v>
      </c>
    </row>
    <row r="10" spans="1:6" x14ac:dyDescent="0.25">
      <c r="A10" s="76" t="str">
        <f>'02'!A43</f>
        <v>3299</v>
      </c>
      <c r="B10" s="81" t="str">
        <f>'02'!C43</f>
        <v>Ostatní záležitosti vzdělávání</v>
      </c>
      <c r="C10" s="82">
        <f>'02'!D43</f>
        <v>3000</v>
      </c>
      <c r="D10" s="75">
        <f>'02'!E43</f>
        <v>6000</v>
      </c>
      <c r="E10" s="75">
        <f>'02'!F43</f>
        <v>2400</v>
      </c>
      <c r="F10" s="77">
        <f>'02'!G43</f>
        <v>6000</v>
      </c>
    </row>
    <row r="11" spans="1:6" x14ac:dyDescent="0.25">
      <c r="A11" s="76" t="str">
        <f>'02'!A48</f>
        <v>3319</v>
      </c>
      <c r="B11" s="81" t="str">
        <f>'02'!C48</f>
        <v>Ostatní záležitosti kultury</v>
      </c>
      <c r="C11" s="82">
        <f>'02'!D48</f>
        <v>120000</v>
      </c>
      <c r="D11" s="75">
        <f>'02'!E48</f>
        <v>132000</v>
      </c>
      <c r="E11" s="75">
        <f>'02'!F48</f>
        <v>72595</v>
      </c>
      <c r="F11" s="77">
        <f>'02'!G48</f>
        <v>55000</v>
      </c>
    </row>
    <row r="12" spans="1:6" x14ac:dyDescent="0.25">
      <c r="A12" s="76" t="str">
        <f>'02'!A52</f>
        <v>3326</v>
      </c>
      <c r="B12" s="81" t="str">
        <f>'02'!C52</f>
        <v>Pořízení,zachování a obnova hodnot míst.kultur,nár,a hist.po</v>
      </c>
      <c r="C12" s="82">
        <f>'02'!D52</f>
        <v>50000</v>
      </c>
      <c r="D12" s="75">
        <f>'02'!E52</f>
        <v>50000</v>
      </c>
      <c r="E12" s="75">
        <f>'02'!F52</f>
        <v>0</v>
      </c>
      <c r="F12" s="77">
        <f>'02'!G52</f>
        <v>20000</v>
      </c>
    </row>
    <row r="13" spans="1:6" x14ac:dyDescent="0.25">
      <c r="A13" s="76" t="str">
        <f>'02'!A56</f>
        <v>3349</v>
      </c>
      <c r="B13" s="81" t="str">
        <f>'02'!C56</f>
        <v>Ostatní záležitosti sdělovacích prostředků</v>
      </c>
      <c r="C13" s="82">
        <f>'02'!D56</f>
        <v>100000</v>
      </c>
      <c r="D13" s="75">
        <f>'02'!E56</f>
        <v>100000</v>
      </c>
      <c r="E13" s="75">
        <f>'02'!F56</f>
        <v>67465</v>
      </c>
      <c r="F13" s="77">
        <f>'02'!G56</f>
        <v>100000</v>
      </c>
    </row>
    <row r="14" spans="1:6" x14ac:dyDescent="0.25">
      <c r="A14" s="76" t="str">
        <f>'02'!A63</f>
        <v>3399</v>
      </c>
      <c r="B14" s="81" t="str">
        <f>'02'!C63</f>
        <v>Ostatní záležitost kultury, církví a sděl. prostředků</v>
      </c>
      <c r="C14" s="82">
        <f>'02'!D63</f>
        <v>70000</v>
      </c>
      <c r="D14" s="75">
        <f>'02'!E63</f>
        <v>120000</v>
      </c>
      <c r="E14" s="75">
        <f>'02'!F63</f>
        <v>107174</v>
      </c>
      <c r="F14" s="77">
        <f>'02'!G63</f>
        <v>112000</v>
      </c>
    </row>
    <row r="15" spans="1:6" x14ac:dyDescent="0.25">
      <c r="A15" s="76" t="str">
        <f>'02'!A70</f>
        <v>3412</v>
      </c>
      <c r="B15" s="81" t="str">
        <f>'02'!C70</f>
        <v>Sportovní zařízení ve vlastnictví obce</v>
      </c>
      <c r="C15" s="82">
        <f>'02'!D70</f>
        <v>90000</v>
      </c>
      <c r="D15" s="75">
        <f>'02'!E70</f>
        <v>602000</v>
      </c>
      <c r="E15" s="75">
        <f>'02'!F70</f>
        <v>358466</v>
      </c>
      <c r="F15" s="77">
        <f>'02'!G70</f>
        <v>450000</v>
      </c>
    </row>
    <row r="16" spans="1:6" x14ac:dyDescent="0.25">
      <c r="A16" s="76" t="str">
        <f>'02'!A72</f>
        <v>3419</v>
      </c>
      <c r="B16" s="81" t="str">
        <f>'02'!C72</f>
        <v>Ostatní sportovní činnost</v>
      </c>
      <c r="C16" s="82">
        <f>'02'!D72</f>
        <v>150000</v>
      </c>
      <c r="D16" s="75">
        <f>'02'!E72</f>
        <v>288000</v>
      </c>
      <c r="E16" s="75">
        <f>'02'!F72</f>
        <v>234497</v>
      </c>
      <c r="F16" s="77">
        <f>'02'!G72</f>
        <v>250000</v>
      </c>
    </row>
    <row r="17" spans="1:6" x14ac:dyDescent="0.25">
      <c r="A17" s="76" t="str">
        <f>'02'!A78</f>
        <v>3421</v>
      </c>
      <c r="B17" s="81" t="str">
        <f>'02'!C78</f>
        <v>Využití volného času dětí a mládeže</v>
      </c>
      <c r="C17" s="82">
        <f>'02'!D78</f>
        <v>60000</v>
      </c>
      <c r="D17" s="75">
        <f>'02'!E78</f>
        <v>60000</v>
      </c>
      <c r="E17" s="75">
        <f>'02'!F78</f>
        <v>11500</v>
      </c>
      <c r="F17" s="77">
        <f>'02'!G78</f>
        <v>20000</v>
      </c>
    </row>
    <row r="18" spans="1:6" x14ac:dyDescent="0.25">
      <c r="A18" s="76" t="str">
        <f>'02'!A81</f>
        <v>3429</v>
      </c>
      <c r="B18" s="81" t="str">
        <f>'02'!C81</f>
        <v>Ostatní zájmová činnost a rekreace</v>
      </c>
      <c r="C18" s="82">
        <f>'02'!D81</f>
        <v>145000</v>
      </c>
      <c r="D18" s="75">
        <f>'02'!E81</f>
        <v>150000</v>
      </c>
      <c r="E18" s="75">
        <f>'02'!F81</f>
        <v>124513.2</v>
      </c>
      <c r="F18" s="77">
        <f>'02'!G81</f>
        <v>130000</v>
      </c>
    </row>
    <row r="19" spans="1:6" x14ac:dyDescent="0.25">
      <c r="A19" s="76" t="str">
        <f>'02'!A93</f>
        <v>3612</v>
      </c>
      <c r="B19" s="81" t="str">
        <f>'02'!C93</f>
        <v>Bytové hospodářství</v>
      </c>
      <c r="C19" s="82">
        <f>'02'!D93</f>
        <v>1609250</v>
      </c>
      <c r="D19" s="75">
        <f>'02'!E93</f>
        <v>766250</v>
      </c>
      <c r="E19" s="75">
        <f>'02'!F93</f>
        <v>396734.4</v>
      </c>
      <c r="F19" s="77">
        <f>'02'!G93</f>
        <v>1171250</v>
      </c>
    </row>
    <row r="20" spans="1:6" x14ac:dyDescent="0.25">
      <c r="A20" s="76" t="str">
        <f>'02'!A103</f>
        <v>3631</v>
      </c>
      <c r="B20" s="81" t="str">
        <f>'02'!C103</f>
        <v>Veřejné osvětlení</v>
      </c>
      <c r="C20" s="82">
        <f>'02'!D103</f>
        <v>458000</v>
      </c>
      <c r="D20" s="75">
        <f>'02'!E103</f>
        <v>458000</v>
      </c>
      <c r="E20" s="75">
        <f>'02'!F103</f>
        <v>263805</v>
      </c>
      <c r="F20" s="77">
        <f>'02'!G103</f>
        <v>488500</v>
      </c>
    </row>
    <row r="21" spans="1:6" x14ac:dyDescent="0.25">
      <c r="A21" s="76" t="str">
        <f>'02'!A105</f>
        <v>3635</v>
      </c>
      <c r="B21" s="81" t="str">
        <f>'02'!C105</f>
        <v>Územní plánování</v>
      </c>
      <c r="C21" s="82">
        <f>'02'!D105</f>
        <v>250000</v>
      </c>
      <c r="D21" s="75">
        <f>'02'!E105</f>
        <v>250000</v>
      </c>
      <c r="E21" s="75">
        <f>'02'!F105</f>
        <v>0</v>
      </c>
      <c r="F21" s="77">
        <f>'02'!G105</f>
        <v>300000</v>
      </c>
    </row>
    <row r="22" spans="1:6" x14ac:dyDescent="0.25">
      <c r="A22" s="76" t="str">
        <f>'02'!A107</f>
        <v>3636</v>
      </c>
      <c r="B22" s="81" t="str">
        <f>'02'!C107</f>
        <v>Územní rozvoj</v>
      </c>
      <c r="C22" s="82">
        <f>'02'!D107</f>
        <v>1000000</v>
      </c>
      <c r="D22" s="75">
        <f>'02'!E107</f>
        <v>1162250</v>
      </c>
      <c r="E22" s="75">
        <f>'02'!F107</f>
        <v>0</v>
      </c>
      <c r="F22" s="77">
        <f>'02'!G107</f>
        <v>1000000</v>
      </c>
    </row>
    <row r="23" spans="1:6" x14ac:dyDescent="0.25">
      <c r="A23" s="76" t="str">
        <f>'02'!A109</f>
        <v>3639</v>
      </c>
      <c r="B23" s="81" t="str">
        <f>'02'!C109</f>
        <v>Komunální služby a územní rozvoj jinde nezařazené</v>
      </c>
      <c r="C23" s="82">
        <f>'02'!D109</f>
        <v>5000</v>
      </c>
      <c r="D23" s="75">
        <f>'02'!E109</f>
        <v>5000</v>
      </c>
      <c r="E23" s="75">
        <f>'02'!F109</f>
        <v>2054</v>
      </c>
      <c r="F23" s="77">
        <f>'02'!G109</f>
        <v>5000</v>
      </c>
    </row>
    <row r="24" spans="1:6" x14ac:dyDescent="0.25">
      <c r="A24" s="76" t="str">
        <f>'02'!A113</f>
        <v>3721</v>
      </c>
      <c r="B24" s="81" t="str">
        <f>'02'!C113</f>
        <v>Sběr a svoz nebezpečných odpadů</v>
      </c>
      <c r="C24" s="82">
        <f>'02'!D113</f>
        <v>30000</v>
      </c>
      <c r="D24" s="75">
        <f>'02'!E113</f>
        <v>30000</v>
      </c>
      <c r="E24" s="75">
        <f>'02'!F113</f>
        <v>15525</v>
      </c>
      <c r="F24" s="77">
        <f>'02'!G113</f>
        <v>30000</v>
      </c>
    </row>
    <row r="25" spans="1:6" x14ac:dyDescent="0.25">
      <c r="A25" s="76" t="str">
        <f>'02'!A116</f>
        <v>3722</v>
      </c>
      <c r="B25" s="81" t="str">
        <f>'02'!C116</f>
        <v>Sběr a svoz komunálních odpadů</v>
      </c>
      <c r="C25" s="82">
        <f>'02'!D116</f>
        <v>1205000</v>
      </c>
      <c r="D25" s="75">
        <f>'02'!E116</f>
        <v>1205000</v>
      </c>
      <c r="E25" s="75">
        <f>'02'!F116</f>
        <v>737151.09</v>
      </c>
      <c r="F25" s="77">
        <f>'02'!G116</f>
        <v>1205000</v>
      </c>
    </row>
    <row r="26" spans="1:6" x14ac:dyDescent="0.25">
      <c r="A26" s="76" t="str">
        <f>'02'!A118</f>
        <v>3723</v>
      </c>
      <c r="B26" s="81" t="str">
        <f>'02'!C118</f>
        <v>Sběr a svoz ostatních odpadů (jiných než nebezp. a komunál.)</v>
      </c>
      <c r="C26" s="82">
        <f>'02'!D118</f>
        <v>250000</v>
      </c>
      <c r="D26" s="75">
        <f>'02'!E118</f>
        <v>756000</v>
      </c>
      <c r="E26" s="75">
        <f>'02'!F118</f>
        <v>453653.91</v>
      </c>
      <c r="F26" s="77">
        <f>'02'!G118</f>
        <v>800000</v>
      </c>
    </row>
    <row r="27" spans="1:6" x14ac:dyDescent="0.25">
      <c r="A27" s="76" t="str">
        <f>'02'!A120</f>
        <v>3726</v>
      </c>
      <c r="B27" s="81" t="str">
        <f>'02'!C120</f>
        <v>Využívání a zneškodňování ostatních odpadů</v>
      </c>
      <c r="C27" s="82">
        <f>'02'!D120</f>
        <v>130000</v>
      </c>
      <c r="D27" s="75">
        <f>'02'!E120</f>
        <v>130000</v>
      </c>
      <c r="E27" s="75">
        <f>'02'!F120</f>
        <v>84305</v>
      </c>
      <c r="F27" s="77">
        <f>'02'!G120</f>
        <v>130000</v>
      </c>
    </row>
    <row r="28" spans="1:6" x14ac:dyDescent="0.25">
      <c r="A28" s="76" t="str">
        <f>'02'!A133</f>
        <v>3745</v>
      </c>
      <c r="B28" s="81" t="str">
        <f>'02'!C133</f>
        <v>Péče o vzhled obcí a veřejnou zeleň</v>
      </c>
      <c r="C28" s="82">
        <f>'02'!D133</f>
        <v>3039402</v>
      </c>
      <c r="D28" s="75">
        <f>'02'!E133</f>
        <v>3059402</v>
      </c>
      <c r="E28" s="75">
        <f>'02'!F133</f>
        <v>1985670.38</v>
      </c>
      <c r="F28" s="77">
        <f>'02'!G133</f>
        <v>3180000</v>
      </c>
    </row>
    <row r="29" spans="1:6" x14ac:dyDescent="0.25">
      <c r="A29" s="76" t="str">
        <f>'02'!A137</f>
        <v>4351</v>
      </c>
      <c r="B29" s="81" t="str">
        <f>'02'!C137</f>
        <v>Osobní asistence,pečovat.služba a podpora samostat.bydlení</v>
      </c>
      <c r="C29" s="82">
        <f>'02'!D137</f>
        <v>50000</v>
      </c>
      <c r="D29" s="75">
        <f>'02'!E137</f>
        <v>50000</v>
      </c>
      <c r="E29" s="75">
        <f>'02'!F137</f>
        <v>0</v>
      </c>
      <c r="F29" s="77">
        <f>'02'!G137</f>
        <v>20000</v>
      </c>
    </row>
    <row r="30" spans="1:6" x14ac:dyDescent="0.25">
      <c r="A30" s="76">
        <f>'02'!$A$141</f>
        <v>5213</v>
      </c>
      <c r="B30" s="81" t="str">
        <f>'02'!C141</f>
        <v>Krizové řízení</v>
      </c>
      <c r="C30" s="82">
        <f>'02'!D141</f>
        <v>0</v>
      </c>
      <c r="D30" s="75">
        <f>'02'!E141</f>
        <v>0</v>
      </c>
      <c r="E30" s="75">
        <f>'02'!F141</f>
        <v>0</v>
      </c>
      <c r="F30" s="77">
        <f>'02'!G141</f>
        <v>20000</v>
      </c>
    </row>
    <row r="31" spans="1:6" x14ac:dyDescent="0.25">
      <c r="A31" s="76" t="str">
        <f>'02'!A152</f>
        <v>5512</v>
      </c>
      <c r="B31" s="81" t="str">
        <f>'02'!C152</f>
        <v>Požární ochrana - dobrovolná část</v>
      </c>
      <c r="C31" s="82">
        <f>'02'!D152</f>
        <v>1414000</v>
      </c>
      <c r="D31" s="75">
        <f>'02'!E152</f>
        <v>1414000</v>
      </c>
      <c r="E31" s="75">
        <f>'02'!F152</f>
        <v>1305390.5899999999</v>
      </c>
      <c r="F31" s="77">
        <f>'02'!G152</f>
        <v>429000</v>
      </c>
    </row>
    <row r="32" spans="1:6" x14ac:dyDescent="0.25">
      <c r="A32" s="76" t="str">
        <f>'02'!A158</f>
        <v>6112</v>
      </c>
      <c r="B32" s="81" t="str">
        <f>'02'!C158</f>
        <v>Zastupitelstva obcí</v>
      </c>
      <c r="C32" s="82">
        <f>'02'!D158</f>
        <v>1288566</v>
      </c>
      <c r="D32" s="75">
        <f>'02'!E158</f>
        <v>1288566</v>
      </c>
      <c r="E32" s="75">
        <f>'02'!F158</f>
        <v>807718</v>
      </c>
      <c r="F32" s="77">
        <f>'02'!G158</f>
        <v>1140000</v>
      </c>
    </row>
    <row r="33" spans="1:6" x14ac:dyDescent="0.25">
      <c r="A33" s="76" t="str">
        <f>'02'!A163</f>
        <v>6117</v>
      </c>
      <c r="B33" s="81" t="str">
        <f>'02'!C163</f>
        <v>Volby do Evropského parlamentu</v>
      </c>
      <c r="C33" s="82">
        <f>'02'!D163</f>
        <v>0</v>
      </c>
      <c r="D33" s="75">
        <f>'02'!E163</f>
        <v>37415</v>
      </c>
      <c r="E33" s="75">
        <f>'02'!F163</f>
        <v>37415</v>
      </c>
      <c r="F33" s="77">
        <f>'02'!G163</f>
        <v>0</v>
      </c>
    </row>
    <row r="34" spans="1:6" x14ac:dyDescent="0.25">
      <c r="A34" s="76" t="str">
        <f>'02'!A191</f>
        <v>6171</v>
      </c>
      <c r="B34" s="81" t="str">
        <f>'02'!C191</f>
        <v>Činnost místní správy</v>
      </c>
      <c r="C34" s="82">
        <f>'02'!D191</f>
        <v>2592525</v>
      </c>
      <c r="D34" s="75">
        <f>'02'!E191</f>
        <v>3156405</v>
      </c>
      <c r="E34" s="75">
        <f>'02'!F191</f>
        <v>2514590.7399999998</v>
      </c>
      <c r="F34" s="77">
        <f>'02'!G191</f>
        <v>3879080</v>
      </c>
    </row>
    <row r="35" spans="1:6" x14ac:dyDescent="0.25">
      <c r="A35" s="76" t="str">
        <f>'02'!A195</f>
        <v>6310</v>
      </c>
      <c r="B35" s="81" t="str">
        <f>'02'!C195</f>
        <v>Obecné příjmy a výdaje z finančních operací</v>
      </c>
      <c r="C35" s="82">
        <f>'02'!D195</f>
        <v>0</v>
      </c>
      <c r="D35" s="75">
        <f>'02'!E195</f>
        <v>6000</v>
      </c>
      <c r="E35" s="75">
        <f>'02'!F195</f>
        <v>5160.7700000000004</v>
      </c>
      <c r="F35" s="77">
        <f>'02'!G195</f>
        <v>0</v>
      </c>
    </row>
    <row r="36" spans="1:6" ht="15.75" thickBot="1" x14ac:dyDescent="0.3">
      <c r="A36" s="78"/>
      <c r="B36" s="84" t="s">
        <v>303</v>
      </c>
      <c r="C36" s="85">
        <f>SUM(C3:C35)</f>
        <v>59829743</v>
      </c>
      <c r="D36" s="86">
        <f t="shared" ref="D36:F36" si="0">SUM(D3:D35)</f>
        <v>46768838</v>
      </c>
      <c r="E36" s="86">
        <f t="shared" si="0"/>
        <v>31645458.539999995</v>
      </c>
      <c r="F36" s="87">
        <f t="shared" si="0"/>
        <v>46665830</v>
      </c>
    </row>
    <row r="37" spans="1:6" x14ac:dyDescent="0.25">
      <c r="F37" s="2"/>
    </row>
    <row r="38" spans="1:6" x14ac:dyDescent="0.25">
      <c r="F38" s="4"/>
    </row>
    <row r="40" spans="1:6" x14ac:dyDescent="0.25">
      <c r="A40" s="3"/>
      <c r="B40" s="3"/>
      <c r="C40" s="3"/>
      <c r="D40" s="3"/>
    </row>
    <row r="41" spans="1:6" x14ac:dyDescent="0.25">
      <c r="A41" s="3"/>
      <c r="B41" s="3"/>
      <c r="C41" s="3"/>
      <c r="D41" s="3"/>
    </row>
    <row r="42" spans="1:6" x14ac:dyDescent="0.25">
      <c r="A42" s="3"/>
      <c r="B42" s="3"/>
      <c r="C42" s="3"/>
      <c r="D42" s="3"/>
    </row>
    <row r="43" spans="1:6" x14ac:dyDescent="0.25">
      <c r="A43" s="3"/>
      <c r="B43" s="3"/>
      <c r="C43" s="3"/>
      <c r="D43" s="3"/>
    </row>
    <row r="44" spans="1:6" x14ac:dyDescent="0.25">
      <c r="A44" s="3"/>
      <c r="B44" s="3"/>
      <c r="C44" s="3"/>
      <c r="D44" s="3"/>
    </row>
    <row r="45" spans="1:6" x14ac:dyDescent="0.25">
      <c r="A45" s="3"/>
      <c r="B45" s="3"/>
      <c r="C45" s="3"/>
      <c r="D45" s="3"/>
    </row>
    <row r="46" spans="1:6" x14ac:dyDescent="0.25">
      <c r="A46" s="3"/>
      <c r="B46" s="3"/>
      <c r="C46" s="3"/>
      <c r="D46" s="3"/>
    </row>
    <row r="47" spans="1:6" x14ac:dyDescent="0.25">
      <c r="A47" s="3"/>
      <c r="B47" s="3"/>
      <c r="C47" s="3"/>
      <c r="D47" s="3"/>
    </row>
    <row r="48" spans="1:6" x14ac:dyDescent="0.25">
      <c r="A48" s="3"/>
      <c r="B48" s="3"/>
      <c r="C48" s="3"/>
      <c r="D48" s="3"/>
    </row>
    <row r="49" spans="1:4" x14ac:dyDescent="0.25">
      <c r="A49" s="3"/>
      <c r="B49" s="3"/>
      <c r="C49" s="3"/>
      <c r="D49" s="3"/>
    </row>
    <row r="50" spans="1:4" x14ac:dyDescent="0.25">
      <c r="A50" s="3"/>
      <c r="B50" s="3"/>
      <c r="C50" s="3"/>
      <c r="D50" s="3"/>
    </row>
    <row r="51" spans="1:4" x14ac:dyDescent="0.25">
      <c r="A51" s="3"/>
      <c r="B51" s="3"/>
      <c r="C51" s="3"/>
      <c r="D51" s="3"/>
    </row>
    <row r="52" spans="1:4" x14ac:dyDescent="0.25">
      <c r="A52" s="3"/>
      <c r="B52" s="3"/>
      <c r="C52" s="3"/>
      <c r="D52" s="3"/>
    </row>
    <row r="53" spans="1:4" x14ac:dyDescent="0.25">
      <c r="A53" s="3"/>
      <c r="B53" s="3"/>
      <c r="C53" s="3"/>
      <c r="D53" s="3"/>
    </row>
    <row r="54" spans="1:4" x14ac:dyDescent="0.25">
      <c r="A54" s="3"/>
      <c r="B54" s="3"/>
      <c r="C54" s="3"/>
      <c r="D54" s="3"/>
    </row>
    <row r="55" spans="1:4" x14ac:dyDescent="0.25">
      <c r="A55" s="3"/>
      <c r="B55" s="3"/>
      <c r="C55" s="3"/>
      <c r="D55" s="3"/>
    </row>
    <row r="56" spans="1:4" x14ac:dyDescent="0.25">
      <c r="A56" s="3"/>
      <c r="B56" s="3"/>
      <c r="C56" s="3"/>
      <c r="D56" s="3"/>
    </row>
    <row r="57" spans="1:4" x14ac:dyDescent="0.25">
      <c r="A57" s="3"/>
      <c r="B57" s="3"/>
      <c r="C57" s="3"/>
      <c r="D57" s="3"/>
    </row>
    <row r="58" spans="1:4" x14ac:dyDescent="0.25">
      <c r="A58" s="3"/>
      <c r="B58" s="3"/>
      <c r="C58" s="3"/>
      <c r="D58" s="3"/>
    </row>
    <row r="59" spans="1:4" x14ac:dyDescent="0.25">
      <c r="A59" s="3"/>
      <c r="B59" s="3"/>
      <c r="C59" s="3"/>
      <c r="D59" s="3"/>
    </row>
    <row r="60" spans="1:4" x14ac:dyDescent="0.25">
      <c r="A60" s="3"/>
      <c r="B60" s="3"/>
      <c r="C60" s="3"/>
      <c r="D60" s="3"/>
    </row>
    <row r="61" spans="1:4" x14ac:dyDescent="0.25">
      <c r="A61" s="3"/>
      <c r="B61" s="3"/>
      <c r="C61" s="3"/>
      <c r="D61" s="3"/>
    </row>
    <row r="62" spans="1:4" x14ac:dyDescent="0.25">
      <c r="A62" s="3"/>
      <c r="B62" s="3"/>
      <c r="C62" s="3"/>
      <c r="D62" s="3"/>
    </row>
    <row r="63" spans="1:4" x14ac:dyDescent="0.25">
      <c r="A63" s="3"/>
      <c r="B63" s="3"/>
      <c r="C63" s="3"/>
      <c r="D63" s="3"/>
    </row>
    <row r="64" spans="1:4" x14ac:dyDescent="0.25">
      <c r="A64" s="3"/>
      <c r="B64" s="3"/>
      <c r="C64" s="3"/>
      <c r="D64" s="3"/>
    </row>
    <row r="65" spans="1:4" x14ac:dyDescent="0.25">
      <c r="A65" s="3"/>
      <c r="B65" s="3"/>
      <c r="C65" s="3"/>
      <c r="D65" s="3"/>
    </row>
    <row r="66" spans="1:4" x14ac:dyDescent="0.25">
      <c r="A66" s="3"/>
      <c r="B66" s="3"/>
      <c r="C66" s="3"/>
      <c r="D66" s="3"/>
    </row>
    <row r="67" spans="1:4" x14ac:dyDescent="0.25">
      <c r="A67" s="3"/>
      <c r="B67" s="3"/>
      <c r="C67" s="3"/>
      <c r="D67" s="3"/>
    </row>
    <row r="68" spans="1:4" x14ac:dyDescent="0.25">
      <c r="A68" s="3"/>
      <c r="B68" s="3"/>
      <c r="C68" s="3"/>
      <c r="D68" s="3"/>
    </row>
    <row r="69" spans="1:4" x14ac:dyDescent="0.25">
      <c r="A69" s="3"/>
      <c r="B69" s="3"/>
      <c r="C69" s="3"/>
      <c r="D69" s="3"/>
    </row>
    <row r="70" spans="1:4" x14ac:dyDescent="0.25">
      <c r="A70" s="3"/>
      <c r="B70" s="3"/>
      <c r="C70" s="3"/>
      <c r="D70" s="3"/>
    </row>
    <row r="71" spans="1:4" x14ac:dyDescent="0.25">
      <c r="A71" s="3"/>
      <c r="B71" s="3"/>
      <c r="C71" s="3"/>
      <c r="D71" s="3"/>
    </row>
    <row r="72" spans="1:4" x14ac:dyDescent="0.25">
      <c r="A72" s="3"/>
      <c r="B72" s="3"/>
      <c r="C72" s="3"/>
      <c r="D72" s="3"/>
    </row>
    <row r="73" spans="1:4" x14ac:dyDescent="0.25">
      <c r="A73" s="3"/>
      <c r="B73" s="3"/>
      <c r="C73" s="3"/>
      <c r="D73" s="3"/>
    </row>
    <row r="74" spans="1:4" x14ac:dyDescent="0.25">
      <c r="A74" s="3"/>
      <c r="B74" s="3"/>
      <c r="C74" s="3"/>
      <c r="D74" s="3"/>
    </row>
    <row r="75" spans="1:4" x14ac:dyDescent="0.25">
      <c r="A75" s="3"/>
      <c r="B75" s="3"/>
      <c r="C75" s="3"/>
      <c r="D75" s="3"/>
    </row>
    <row r="76" spans="1:4" x14ac:dyDescent="0.25">
      <c r="A76" s="3"/>
      <c r="B76" s="3"/>
      <c r="C76" s="3"/>
      <c r="D76" s="3"/>
    </row>
    <row r="77" spans="1:4" x14ac:dyDescent="0.25">
      <c r="A77" s="3"/>
      <c r="B77" s="3"/>
      <c r="C77" s="3"/>
      <c r="D77" s="3"/>
    </row>
    <row r="78" spans="1:4" x14ac:dyDescent="0.25">
      <c r="A78" s="3"/>
      <c r="B78" s="3"/>
      <c r="C78" s="3"/>
      <c r="D78" s="3"/>
    </row>
    <row r="79" spans="1:4" x14ac:dyDescent="0.25">
      <c r="A79" s="3"/>
      <c r="B79" s="3"/>
      <c r="C79" s="3"/>
      <c r="D79" s="3"/>
    </row>
    <row r="80" spans="1:4" x14ac:dyDescent="0.25">
      <c r="A80" s="3"/>
      <c r="B80" s="3"/>
      <c r="C80" s="3"/>
      <c r="D80" s="3"/>
    </row>
    <row r="81" spans="1:4" x14ac:dyDescent="0.25">
      <c r="A81" s="3"/>
      <c r="B81" s="3"/>
      <c r="C81" s="3"/>
      <c r="D81" s="3"/>
    </row>
    <row r="82" spans="1:4" x14ac:dyDescent="0.25">
      <c r="A82" s="3"/>
      <c r="B82" s="3"/>
      <c r="C82" s="3"/>
      <c r="D82" s="3"/>
    </row>
    <row r="83" spans="1:4" x14ac:dyDescent="0.25">
      <c r="A83" s="3"/>
      <c r="B83" s="3"/>
      <c r="C83" s="3"/>
      <c r="D83" s="3"/>
    </row>
    <row r="84" spans="1:4" x14ac:dyDescent="0.25">
      <c r="A84" s="3"/>
      <c r="B84" s="3"/>
      <c r="C84" s="3"/>
      <c r="D84" s="3"/>
    </row>
    <row r="85" spans="1:4" x14ac:dyDescent="0.25">
      <c r="A85" s="3"/>
      <c r="B85" s="3"/>
      <c r="C85" s="3"/>
      <c r="D85" s="3"/>
    </row>
    <row r="86" spans="1:4" x14ac:dyDescent="0.25">
      <c r="A86" s="3"/>
      <c r="B86" s="3"/>
      <c r="C86" s="3"/>
      <c r="D86" s="3"/>
    </row>
    <row r="87" spans="1:4" x14ac:dyDescent="0.25">
      <c r="A87" s="3"/>
      <c r="B87" s="3"/>
      <c r="C87" s="3"/>
      <c r="D87" s="3"/>
    </row>
    <row r="88" spans="1:4" x14ac:dyDescent="0.25">
      <c r="A88" s="3"/>
      <c r="B88" s="3"/>
      <c r="C88" s="3"/>
      <c r="D88" s="3"/>
    </row>
    <row r="89" spans="1:4" x14ac:dyDescent="0.25">
      <c r="A89" s="3"/>
      <c r="B89" s="3"/>
      <c r="C89" s="3"/>
      <c r="D89" s="3"/>
    </row>
    <row r="90" spans="1:4" x14ac:dyDescent="0.25">
      <c r="A90" s="3"/>
      <c r="B90" s="3"/>
      <c r="C90" s="3"/>
      <c r="D90" s="3"/>
    </row>
    <row r="91" spans="1:4" x14ac:dyDescent="0.25">
      <c r="A91" s="3"/>
      <c r="B91" s="3"/>
      <c r="C91" s="3"/>
      <c r="D91" s="3"/>
    </row>
    <row r="92" spans="1:4" x14ac:dyDescent="0.25">
      <c r="A92" s="3"/>
      <c r="B92" s="3"/>
      <c r="C92" s="3"/>
      <c r="D92" s="3"/>
    </row>
    <row r="93" spans="1:4" x14ac:dyDescent="0.25">
      <c r="A93" s="3"/>
      <c r="B93" s="3"/>
      <c r="C93" s="3"/>
      <c r="D93" s="3"/>
    </row>
    <row r="94" spans="1:4" x14ac:dyDescent="0.25">
      <c r="A94" s="3"/>
      <c r="B94" s="3"/>
      <c r="C94" s="3"/>
      <c r="D94" s="3"/>
    </row>
    <row r="95" spans="1:4" x14ac:dyDescent="0.25">
      <c r="A95" s="3"/>
      <c r="B95" s="3"/>
      <c r="C95" s="3"/>
      <c r="D95" s="3"/>
    </row>
    <row r="96" spans="1:4" x14ac:dyDescent="0.25">
      <c r="A96" s="3"/>
      <c r="B96" s="3"/>
      <c r="C96" s="3"/>
      <c r="D96" s="3"/>
    </row>
    <row r="97" spans="1:4" x14ac:dyDescent="0.25">
      <c r="A97" s="3"/>
      <c r="B97" s="3"/>
      <c r="C97" s="3"/>
      <c r="D97" s="3"/>
    </row>
    <row r="98" spans="1:4" x14ac:dyDescent="0.25">
      <c r="A98" s="3"/>
      <c r="B98" s="3"/>
      <c r="C98" s="3"/>
      <c r="D98" s="3"/>
    </row>
    <row r="99" spans="1:4" x14ac:dyDescent="0.25">
      <c r="A99" s="3"/>
      <c r="B99" s="3"/>
      <c r="C99" s="3"/>
      <c r="D99" s="3"/>
    </row>
    <row r="100" spans="1:4" x14ac:dyDescent="0.25">
      <c r="A100" s="3"/>
      <c r="B100" s="3"/>
      <c r="C100" s="3"/>
      <c r="D100" s="3"/>
    </row>
    <row r="101" spans="1:4" x14ac:dyDescent="0.25">
      <c r="A101" s="3"/>
      <c r="B101" s="3"/>
      <c r="C101" s="3"/>
      <c r="D101" s="3"/>
    </row>
    <row r="102" spans="1:4" x14ac:dyDescent="0.25">
      <c r="A102" s="3"/>
      <c r="B102" s="3"/>
      <c r="C102" s="3"/>
      <c r="D102" s="3"/>
    </row>
    <row r="103" spans="1:4" x14ac:dyDescent="0.25">
      <c r="A103" s="3"/>
      <c r="B103" s="3"/>
      <c r="C103" s="3"/>
      <c r="D103" s="3"/>
    </row>
    <row r="104" spans="1:4" x14ac:dyDescent="0.25">
      <c r="A104" s="3"/>
      <c r="B104" s="3"/>
      <c r="C104" s="3"/>
      <c r="D104" s="3"/>
    </row>
    <row r="105" spans="1:4" x14ac:dyDescent="0.25">
      <c r="A105" s="3"/>
      <c r="B105" s="3"/>
      <c r="C105" s="3"/>
      <c r="D105" s="3"/>
    </row>
    <row r="106" spans="1:4" x14ac:dyDescent="0.25">
      <c r="A106" s="3"/>
      <c r="B106" s="3"/>
      <c r="C106" s="3"/>
      <c r="D106" s="3"/>
    </row>
    <row r="107" spans="1:4" x14ac:dyDescent="0.25">
      <c r="A107" s="3"/>
      <c r="B107" s="3"/>
      <c r="C107" s="3"/>
      <c r="D107" s="3"/>
    </row>
    <row r="108" spans="1:4" x14ac:dyDescent="0.25">
      <c r="A108" s="3"/>
      <c r="B108" s="3"/>
      <c r="C108" s="3"/>
      <c r="D108" s="3"/>
    </row>
    <row r="109" spans="1:4" x14ac:dyDescent="0.25">
      <c r="A109" s="3"/>
      <c r="B109" s="3"/>
      <c r="C109" s="3"/>
      <c r="D109" s="3"/>
    </row>
    <row r="110" spans="1:4" x14ac:dyDescent="0.25">
      <c r="A110" s="3"/>
      <c r="B110" s="3"/>
      <c r="C110" s="3"/>
      <c r="D110" s="3"/>
    </row>
    <row r="111" spans="1:4" x14ac:dyDescent="0.25">
      <c r="A111" s="3"/>
      <c r="B111" s="3"/>
      <c r="C111" s="3"/>
      <c r="D111" s="3"/>
    </row>
    <row r="112" spans="1:4" x14ac:dyDescent="0.25">
      <c r="A112" s="3"/>
      <c r="B112" s="3"/>
      <c r="C112" s="3"/>
      <c r="D112" s="3"/>
    </row>
    <row r="113" spans="1:4" x14ac:dyDescent="0.25">
      <c r="A113" s="3"/>
      <c r="B113" s="3"/>
      <c r="C113" s="3"/>
      <c r="D113" s="3"/>
    </row>
    <row r="114" spans="1:4" x14ac:dyDescent="0.25">
      <c r="A114" s="3"/>
      <c r="B114" s="3"/>
      <c r="C114" s="3"/>
      <c r="D114" s="3"/>
    </row>
    <row r="115" spans="1:4" x14ac:dyDescent="0.25">
      <c r="A115" s="3"/>
      <c r="B115" s="3"/>
      <c r="C115" s="3"/>
      <c r="D115" s="3"/>
    </row>
    <row r="116" spans="1:4" x14ac:dyDescent="0.25">
      <c r="A116" s="3"/>
      <c r="B116" s="3"/>
      <c r="C116" s="3"/>
      <c r="D116" s="3"/>
    </row>
    <row r="117" spans="1:4" x14ac:dyDescent="0.25">
      <c r="A117" s="3"/>
      <c r="B117" s="3"/>
      <c r="C117" s="3"/>
      <c r="D117" s="3"/>
    </row>
    <row r="118" spans="1:4" x14ac:dyDescent="0.25">
      <c r="A118" s="3"/>
      <c r="B118" s="3"/>
      <c r="C118" s="3"/>
      <c r="D118" s="3"/>
    </row>
    <row r="119" spans="1:4" x14ac:dyDescent="0.25">
      <c r="A119" s="3"/>
      <c r="B119" s="3"/>
      <c r="C119" s="3"/>
      <c r="D119" s="3"/>
    </row>
    <row r="120" spans="1:4" x14ac:dyDescent="0.25">
      <c r="A120" s="3"/>
      <c r="B120" s="3"/>
      <c r="C120" s="3"/>
      <c r="D120" s="3"/>
    </row>
    <row r="121" spans="1:4" x14ac:dyDescent="0.25">
      <c r="A121" s="3"/>
      <c r="B121" s="3"/>
      <c r="C121" s="3"/>
      <c r="D121" s="3"/>
    </row>
    <row r="122" spans="1:4" x14ac:dyDescent="0.25">
      <c r="A122" s="3"/>
      <c r="B122" s="3"/>
      <c r="C122" s="3"/>
      <c r="D122" s="3"/>
    </row>
    <row r="123" spans="1:4" x14ac:dyDescent="0.25">
      <c r="A123" s="3"/>
      <c r="B123" s="3"/>
      <c r="C123" s="3"/>
      <c r="D123" s="3"/>
    </row>
    <row r="124" spans="1:4" x14ac:dyDescent="0.25">
      <c r="A124" s="3"/>
      <c r="B124" s="3"/>
      <c r="C124" s="3"/>
      <c r="D124" s="3"/>
    </row>
    <row r="125" spans="1:4" x14ac:dyDescent="0.25">
      <c r="A125" s="3"/>
      <c r="B125" s="3"/>
      <c r="C125" s="3"/>
      <c r="D125" s="3"/>
    </row>
    <row r="126" spans="1:4" x14ac:dyDescent="0.25">
      <c r="A126" s="3"/>
      <c r="B126" s="3"/>
      <c r="C126" s="3"/>
      <c r="D126" s="3"/>
    </row>
    <row r="127" spans="1:4" x14ac:dyDescent="0.25">
      <c r="A127" s="3"/>
      <c r="B127" s="3"/>
      <c r="C127" s="3"/>
      <c r="D127" s="3"/>
    </row>
    <row r="128" spans="1:4" x14ac:dyDescent="0.25">
      <c r="A128" s="3"/>
      <c r="B128" s="3"/>
      <c r="C128" s="3"/>
      <c r="D128" s="3"/>
    </row>
    <row r="129" spans="1:4" x14ac:dyDescent="0.25">
      <c r="A129" s="3"/>
      <c r="B129" s="3"/>
      <c r="C129" s="3"/>
      <c r="D129" s="3"/>
    </row>
    <row r="130" spans="1:4" x14ac:dyDescent="0.25">
      <c r="A130" s="3"/>
      <c r="B130" s="3"/>
      <c r="C130" s="3"/>
      <c r="D130" s="3"/>
    </row>
    <row r="131" spans="1:4" x14ac:dyDescent="0.25">
      <c r="A131" s="3"/>
      <c r="B131" s="3"/>
      <c r="C131" s="3"/>
      <c r="D131" s="3"/>
    </row>
    <row r="132" spans="1:4" x14ac:dyDescent="0.25">
      <c r="A132" s="3"/>
      <c r="B132" s="3"/>
      <c r="C132" s="3"/>
      <c r="D132" s="3"/>
    </row>
    <row r="133" spans="1:4" x14ac:dyDescent="0.25">
      <c r="A133" s="3"/>
      <c r="B133" s="3"/>
      <c r="C133" s="3"/>
      <c r="D133" s="3"/>
    </row>
    <row r="134" spans="1:4" x14ac:dyDescent="0.25">
      <c r="A134" s="3"/>
      <c r="B134" s="3"/>
      <c r="C134" s="3"/>
      <c r="D134" s="3"/>
    </row>
    <row r="135" spans="1:4" x14ac:dyDescent="0.25">
      <c r="A135" s="3"/>
      <c r="B135" s="3"/>
      <c r="C135" s="3"/>
      <c r="D135" s="3"/>
    </row>
    <row r="136" spans="1:4" x14ac:dyDescent="0.25">
      <c r="A136" s="3"/>
      <c r="B136" s="3"/>
      <c r="C136" s="3"/>
      <c r="D136" s="3"/>
    </row>
    <row r="137" spans="1:4" x14ac:dyDescent="0.25">
      <c r="A137" s="3"/>
      <c r="B137" s="3"/>
      <c r="C137" s="3"/>
      <c r="D137" s="3"/>
    </row>
    <row r="138" spans="1:4" x14ac:dyDescent="0.25">
      <c r="A138" s="3"/>
      <c r="B138" s="3"/>
      <c r="C138" s="3"/>
      <c r="D138" s="3"/>
    </row>
    <row r="139" spans="1:4" x14ac:dyDescent="0.25">
      <c r="A139" s="3"/>
      <c r="B139" s="3"/>
      <c r="C139" s="3"/>
      <c r="D139" s="3"/>
    </row>
    <row r="140" spans="1:4" x14ac:dyDescent="0.25">
      <c r="A140" s="3"/>
      <c r="B140" s="3"/>
      <c r="C140" s="3"/>
      <c r="D140" s="3"/>
    </row>
    <row r="141" spans="1:4" x14ac:dyDescent="0.25">
      <c r="A141" s="3"/>
      <c r="B141" s="3"/>
      <c r="C141" s="3"/>
      <c r="D141" s="3"/>
    </row>
    <row r="142" spans="1:4" x14ac:dyDescent="0.25">
      <c r="A142" s="3"/>
      <c r="B142" s="3"/>
      <c r="C142" s="3"/>
      <c r="D142" s="3"/>
    </row>
    <row r="143" spans="1:4" x14ac:dyDescent="0.25">
      <c r="A143" s="3"/>
      <c r="B143" s="3"/>
      <c r="C143" s="3"/>
      <c r="D143" s="3"/>
    </row>
    <row r="144" spans="1:4" x14ac:dyDescent="0.25">
      <c r="A144" s="3"/>
      <c r="B144" s="3"/>
      <c r="C144" s="3"/>
      <c r="D144" s="3"/>
    </row>
    <row r="145" spans="1:4" x14ac:dyDescent="0.25">
      <c r="A145" s="3"/>
      <c r="B145" s="3"/>
      <c r="C145" s="3"/>
      <c r="D145" s="3"/>
    </row>
    <row r="146" spans="1:4" x14ac:dyDescent="0.25">
      <c r="A146" s="3"/>
      <c r="B146" s="3"/>
      <c r="C146" s="3"/>
      <c r="D146" s="3"/>
    </row>
    <row r="147" spans="1:4" x14ac:dyDescent="0.25">
      <c r="A147" s="3"/>
      <c r="B147" s="3"/>
      <c r="C147" s="3"/>
      <c r="D147" s="3"/>
    </row>
    <row r="148" spans="1:4" x14ac:dyDescent="0.25">
      <c r="A148" s="3"/>
      <c r="B148" s="3"/>
      <c r="C148" s="3"/>
      <c r="D148" s="3"/>
    </row>
    <row r="149" spans="1:4" x14ac:dyDescent="0.25">
      <c r="A149" s="3"/>
      <c r="B149" s="3"/>
      <c r="C149" s="3"/>
      <c r="D149" s="3"/>
    </row>
    <row r="150" spans="1:4" x14ac:dyDescent="0.25">
      <c r="A150" s="3"/>
      <c r="B150" s="3"/>
      <c r="C150" s="3"/>
      <c r="D150" s="3"/>
    </row>
    <row r="151" spans="1:4" x14ac:dyDescent="0.25">
      <c r="A151" s="3"/>
      <c r="B151" s="3"/>
      <c r="C151" s="3"/>
      <c r="D151" s="3"/>
    </row>
    <row r="152" spans="1:4" x14ac:dyDescent="0.25">
      <c r="A152" s="3"/>
      <c r="B152" s="3"/>
      <c r="C152" s="3"/>
      <c r="D152" s="3"/>
    </row>
    <row r="153" spans="1:4" x14ac:dyDescent="0.25">
      <c r="A153" s="3"/>
      <c r="B153" s="3"/>
      <c r="C153" s="3"/>
      <c r="D153" s="3"/>
    </row>
    <row r="154" spans="1:4" x14ac:dyDescent="0.25">
      <c r="A154" s="3"/>
      <c r="B154" s="3"/>
      <c r="C154" s="3"/>
      <c r="D154" s="3"/>
    </row>
    <row r="155" spans="1:4" x14ac:dyDescent="0.25">
      <c r="A155" s="3"/>
      <c r="B155" s="3"/>
      <c r="C155" s="3"/>
      <c r="D155" s="3"/>
    </row>
    <row r="156" spans="1:4" x14ac:dyDescent="0.25">
      <c r="A156" s="3"/>
      <c r="B156" s="3"/>
      <c r="C156" s="3"/>
      <c r="D156" s="3"/>
    </row>
    <row r="157" spans="1:4" x14ac:dyDescent="0.25">
      <c r="A157" s="3"/>
      <c r="B157" s="3"/>
      <c r="C157" s="3"/>
      <c r="D157" s="3"/>
    </row>
    <row r="158" spans="1:4" x14ac:dyDescent="0.25">
      <c r="A158" s="3"/>
      <c r="B158" s="3"/>
      <c r="C158" s="3"/>
      <c r="D158" s="3"/>
    </row>
    <row r="159" spans="1:4" x14ac:dyDescent="0.25">
      <c r="A159" s="3"/>
      <c r="B159" s="3"/>
      <c r="C159" s="3"/>
      <c r="D159" s="3"/>
    </row>
    <row r="160" spans="1:4" x14ac:dyDescent="0.25">
      <c r="A160" s="3"/>
      <c r="B160" s="3"/>
      <c r="C160" s="3"/>
      <c r="D160" s="3"/>
    </row>
    <row r="161" spans="1:4" x14ac:dyDescent="0.25">
      <c r="A161" s="3"/>
      <c r="B161" s="3"/>
      <c r="C161" s="3"/>
      <c r="D161" s="3"/>
    </row>
    <row r="162" spans="1:4" x14ac:dyDescent="0.25">
      <c r="A162" s="3"/>
      <c r="B162" s="3"/>
      <c r="C162" s="3"/>
      <c r="D162" s="3"/>
    </row>
    <row r="163" spans="1:4" x14ac:dyDescent="0.25">
      <c r="A163" s="3"/>
      <c r="B163" s="3"/>
      <c r="C163" s="3"/>
      <c r="D163" s="3"/>
    </row>
    <row r="164" spans="1:4" x14ac:dyDescent="0.25">
      <c r="A164" s="3"/>
      <c r="B164" s="3"/>
      <c r="C164" s="3"/>
      <c r="D164" s="3"/>
    </row>
    <row r="165" spans="1:4" x14ac:dyDescent="0.25">
      <c r="A165" s="3"/>
      <c r="B165" s="3"/>
      <c r="C165" s="3"/>
      <c r="D165" s="3"/>
    </row>
    <row r="166" spans="1:4" x14ac:dyDescent="0.25">
      <c r="A166" s="3"/>
      <c r="B166" s="3"/>
      <c r="C166" s="3"/>
      <c r="D166" s="3"/>
    </row>
    <row r="167" spans="1:4" x14ac:dyDescent="0.25">
      <c r="A167" s="3"/>
      <c r="B167" s="3"/>
      <c r="C167" s="3"/>
      <c r="D167" s="3"/>
    </row>
    <row r="168" spans="1:4" x14ac:dyDescent="0.25">
      <c r="A168" s="3"/>
      <c r="B168" s="3"/>
      <c r="C168" s="3"/>
      <c r="D168" s="3"/>
    </row>
    <row r="169" spans="1:4" x14ac:dyDescent="0.25">
      <c r="A169" s="3"/>
      <c r="B169" s="3"/>
      <c r="C169" s="3"/>
      <c r="D169" s="3"/>
    </row>
    <row r="170" spans="1:4" x14ac:dyDescent="0.25">
      <c r="A170" s="3"/>
      <c r="B170" s="3"/>
      <c r="C170" s="3"/>
      <c r="D170" s="3"/>
    </row>
    <row r="171" spans="1:4" x14ac:dyDescent="0.25">
      <c r="A171" s="3"/>
      <c r="B171" s="3"/>
      <c r="C171" s="3"/>
      <c r="D171" s="3"/>
    </row>
    <row r="172" spans="1:4" x14ac:dyDescent="0.25">
      <c r="A172" s="3"/>
      <c r="B172" s="3"/>
      <c r="C172" s="3"/>
      <c r="D172" s="3"/>
    </row>
    <row r="173" spans="1:4" x14ac:dyDescent="0.25">
      <c r="A173" s="3"/>
      <c r="B173" s="3"/>
      <c r="C173" s="3"/>
      <c r="D173" s="3"/>
    </row>
    <row r="174" spans="1:4" x14ac:dyDescent="0.25">
      <c r="A174" s="3"/>
      <c r="B174" s="3"/>
      <c r="C174" s="3"/>
      <c r="D174" s="3"/>
    </row>
    <row r="175" spans="1:4" x14ac:dyDescent="0.25">
      <c r="A175" s="3"/>
      <c r="B175" s="3"/>
      <c r="C175" s="3"/>
      <c r="D175" s="3"/>
    </row>
    <row r="176" spans="1:4" x14ac:dyDescent="0.25">
      <c r="A176" s="3"/>
      <c r="B176" s="3"/>
      <c r="C176" s="3"/>
      <c r="D176" s="3"/>
    </row>
    <row r="177" spans="1:4" x14ac:dyDescent="0.25">
      <c r="A177" s="3"/>
      <c r="B177" s="3"/>
      <c r="C177" s="3"/>
      <c r="D177" s="3"/>
    </row>
    <row r="178" spans="1:4" x14ac:dyDescent="0.25">
      <c r="A178" s="3"/>
      <c r="B178" s="3"/>
      <c r="C178" s="3"/>
      <c r="D178" s="3"/>
    </row>
    <row r="179" spans="1:4" x14ac:dyDescent="0.25">
      <c r="A179" s="3"/>
      <c r="B179" s="3"/>
      <c r="C179" s="3"/>
      <c r="D179" s="3"/>
    </row>
    <row r="180" spans="1:4" x14ac:dyDescent="0.25">
      <c r="A180" s="3"/>
      <c r="B180" s="3"/>
      <c r="C180" s="3"/>
      <c r="D180" s="3"/>
    </row>
    <row r="181" spans="1:4" x14ac:dyDescent="0.25">
      <c r="A181" s="3"/>
      <c r="B181" s="3"/>
      <c r="C181" s="3"/>
      <c r="D181" s="3"/>
    </row>
    <row r="182" spans="1:4" x14ac:dyDescent="0.25">
      <c r="A182" s="3"/>
      <c r="B182" s="3"/>
      <c r="C182" s="3"/>
      <c r="D182" s="3"/>
    </row>
    <row r="183" spans="1:4" x14ac:dyDescent="0.25">
      <c r="A183" s="3"/>
      <c r="B183" s="3"/>
      <c r="C183" s="3"/>
      <c r="D183" s="3"/>
    </row>
    <row r="184" spans="1:4" x14ac:dyDescent="0.25">
      <c r="A184" s="3"/>
      <c r="B184" s="3"/>
      <c r="C184" s="3"/>
      <c r="D184" s="3"/>
    </row>
    <row r="185" spans="1:4" x14ac:dyDescent="0.25">
      <c r="A185" s="3"/>
      <c r="B185" s="3"/>
      <c r="C185" s="3"/>
      <c r="D185" s="3"/>
    </row>
    <row r="186" spans="1:4" x14ac:dyDescent="0.25">
      <c r="A186" s="3"/>
      <c r="B186" s="3"/>
      <c r="C186" s="3"/>
      <c r="D186" s="3"/>
    </row>
    <row r="187" spans="1:4" x14ac:dyDescent="0.25">
      <c r="A187" s="3"/>
      <c r="B187" s="3"/>
      <c r="C187" s="3"/>
      <c r="D187" s="3"/>
    </row>
    <row r="188" spans="1:4" x14ac:dyDescent="0.25">
      <c r="A188" s="3"/>
      <c r="B188" s="3"/>
      <c r="C188" s="3"/>
      <c r="D188" s="3"/>
    </row>
    <row r="189" spans="1:4" x14ac:dyDescent="0.25">
      <c r="A189" s="3"/>
      <c r="B189" s="3"/>
      <c r="C189" s="3"/>
      <c r="D189" s="3"/>
    </row>
    <row r="190" spans="1:4" x14ac:dyDescent="0.25">
      <c r="A190" s="3"/>
      <c r="B190" s="3"/>
      <c r="C190" s="3"/>
      <c r="D190" s="3"/>
    </row>
    <row r="191" spans="1:4" x14ac:dyDescent="0.25">
      <c r="A191" s="3"/>
      <c r="B191" s="3"/>
      <c r="C191" s="3"/>
      <c r="D191" s="3"/>
    </row>
    <row r="192" spans="1:4" x14ac:dyDescent="0.25">
      <c r="A192" s="3"/>
      <c r="B192" s="3"/>
      <c r="C192" s="3"/>
      <c r="D192" s="3"/>
    </row>
    <row r="193" spans="1:4" x14ac:dyDescent="0.25">
      <c r="A193" s="3"/>
      <c r="B193" s="3"/>
      <c r="C193" s="3"/>
      <c r="D193" s="3"/>
    </row>
    <row r="194" spans="1:4" x14ac:dyDescent="0.25">
      <c r="A194" s="3"/>
      <c r="B194" s="3"/>
      <c r="C194" s="3"/>
      <c r="D194" s="3"/>
    </row>
    <row r="195" spans="1:4" x14ac:dyDescent="0.25">
      <c r="A195" s="3"/>
      <c r="B195" s="3"/>
      <c r="C195" s="3"/>
      <c r="D195" s="3"/>
    </row>
    <row r="196" spans="1:4" x14ac:dyDescent="0.25">
      <c r="A196" s="3"/>
      <c r="B196" s="3"/>
      <c r="C196" s="3"/>
      <c r="D196" s="3"/>
    </row>
    <row r="197" spans="1:4" x14ac:dyDescent="0.25">
      <c r="A197" s="3"/>
      <c r="B197" s="3"/>
      <c r="C197" s="3"/>
      <c r="D197" s="3"/>
    </row>
    <row r="198" spans="1:4" x14ac:dyDescent="0.25">
      <c r="A198" s="3"/>
      <c r="B198" s="3"/>
      <c r="C198" s="3"/>
      <c r="D198" s="3"/>
    </row>
    <row r="199" spans="1:4" x14ac:dyDescent="0.25">
      <c r="A199" s="3"/>
      <c r="B199" s="3"/>
      <c r="C199" s="3"/>
      <c r="D199" s="3"/>
    </row>
    <row r="200" spans="1:4" x14ac:dyDescent="0.25">
      <c r="A200" s="3"/>
      <c r="B200" s="3"/>
      <c r="C200" s="3"/>
      <c r="D200" s="3"/>
    </row>
    <row r="201" spans="1:4" x14ac:dyDescent="0.25">
      <c r="A201" s="3"/>
      <c r="B201" s="3"/>
      <c r="C201" s="3"/>
      <c r="D201" s="3"/>
    </row>
    <row r="202" spans="1:4" x14ac:dyDescent="0.25">
      <c r="A202" s="3"/>
      <c r="B202" s="3"/>
      <c r="C202" s="3"/>
      <c r="D202" s="3"/>
    </row>
    <row r="203" spans="1:4" x14ac:dyDescent="0.25">
      <c r="A203" s="3"/>
      <c r="B203" s="3"/>
      <c r="C203" s="3"/>
      <c r="D203" s="3"/>
    </row>
    <row r="204" spans="1:4" x14ac:dyDescent="0.25">
      <c r="A204" s="3"/>
      <c r="B204" s="3"/>
      <c r="C204" s="3"/>
      <c r="D204" s="3"/>
    </row>
    <row r="205" spans="1:4" x14ac:dyDescent="0.25">
      <c r="A205" s="3"/>
      <c r="B205" s="3"/>
      <c r="C205" s="3"/>
      <c r="D205" s="3"/>
    </row>
    <row r="206" spans="1:4" x14ac:dyDescent="0.25">
      <c r="A206" s="3"/>
      <c r="B206" s="3"/>
      <c r="C206" s="3"/>
      <c r="D206" s="3"/>
    </row>
    <row r="207" spans="1:4" x14ac:dyDescent="0.25">
      <c r="A207" s="3"/>
      <c r="B207" s="3"/>
      <c r="C207" s="3"/>
      <c r="D207" s="3"/>
    </row>
    <row r="208" spans="1:4" x14ac:dyDescent="0.25">
      <c r="A208" s="3"/>
      <c r="B208" s="3"/>
      <c r="C208" s="3"/>
      <c r="D208" s="3"/>
    </row>
    <row r="209" spans="1:4" x14ac:dyDescent="0.25">
      <c r="A209" s="3"/>
      <c r="B209" s="3"/>
      <c r="C209" s="3"/>
      <c r="D209" s="3"/>
    </row>
    <row r="210" spans="1:4" x14ac:dyDescent="0.25">
      <c r="A210" s="3"/>
      <c r="B210" s="3"/>
      <c r="C210" s="3"/>
      <c r="D210" s="3"/>
    </row>
    <row r="211" spans="1:4" x14ac:dyDescent="0.25">
      <c r="A211" s="3"/>
      <c r="B211" s="3"/>
      <c r="C211" s="3"/>
      <c r="D211" s="3"/>
    </row>
    <row r="212" spans="1:4" x14ac:dyDescent="0.25">
      <c r="A212" s="3"/>
      <c r="B212" s="3"/>
      <c r="C212" s="3"/>
      <c r="D212" s="3"/>
    </row>
    <row r="213" spans="1:4" x14ac:dyDescent="0.25">
      <c r="A213" s="3"/>
      <c r="B213" s="3"/>
      <c r="C213" s="3"/>
      <c r="D213" s="3"/>
    </row>
    <row r="214" spans="1:4" x14ac:dyDescent="0.25">
      <c r="A214" s="3"/>
      <c r="B214" s="3"/>
      <c r="C214" s="3"/>
      <c r="D214" s="3"/>
    </row>
    <row r="215" spans="1:4" x14ac:dyDescent="0.25">
      <c r="A215" s="3"/>
      <c r="B215" s="3"/>
      <c r="C215" s="3"/>
      <c r="D215" s="3"/>
    </row>
    <row r="216" spans="1:4" x14ac:dyDescent="0.25">
      <c r="A216" s="3"/>
      <c r="B216" s="3"/>
      <c r="C216" s="3"/>
      <c r="D216" s="3"/>
    </row>
    <row r="217" spans="1:4" x14ac:dyDescent="0.25">
      <c r="A217" s="3"/>
      <c r="B217" s="3"/>
      <c r="C217" s="3"/>
      <c r="D217" s="3"/>
    </row>
    <row r="218" spans="1:4" x14ac:dyDescent="0.25">
      <c r="A218" s="3"/>
      <c r="B218" s="3"/>
      <c r="C218" s="3"/>
      <c r="D218" s="3"/>
    </row>
    <row r="219" spans="1:4" x14ac:dyDescent="0.25">
      <c r="A219" s="3"/>
      <c r="B219" s="3"/>
      <c r="C219" s="3"/>
      <c r="D219" s="3"/>
    </row>
    <row r="220" spans="1:4" x14ac:dyDescent="0.25">
      <c r="A220" s="3"/>
      <c r="B220" s="3"/>
      <c r="C220" s="3"/>
      <c r="D220" s="3"/>
    </row>
    <row r="221" spans="1:4" x14ac:dyDescent="0.25">
      <c r="A221" s="3"/>
      <c r="B221" s="3"/>
      <c r="C221" s="3"/>
      <c r="D221" s="3"/>
    </row>
    <row r="222" spans="1:4" x14ac:dyDescent="0.25">
      <c r="A222" s="3"/>
      <c r="B222" s="3"/>
      <c r="C222" s="3"/>
      <c r="D222" s="3"/>
    </row>
    <row r="223" spans="1:4" x14ac:dyDescent="0.25">
      <c r="A223" s="3"/>
      <c r="B223" s="3"/>
      <c r="C223" s="3"/>
      <c r="D223" s="3"/>
    </row>
    <row r="224" spans="1:4" x14ac:dyDescent="0.25">
      <c r="A224" s="3"/>
      <c r="B224" s="3"/>
      <c r="C224" s="3"/>
      <c r="D224" s="3"/>
    </row>
    <row r="225" spans="1:4" x14ac:dyDescent="0.25">
      <c r="A225" s="3"/>
      <c r="B225" s="3"/>
      <c r="C225" s="3"/>
      <c r="D225" s="3"/>
    </row>
    <row r="226" spans="1:4" x14ac:dyDescent="0.25">
      <c r="A226" s="3"/>
      <c r="B226" s="3"/>
      <c r="C226" s="3"/>
      <c r="D226" s="3"/>
    </row>
    <row r="227" spans="1:4" x14ac:dyDescent="0.25">
      <c r="A227" s="3"/>
      <c r="B227" s="3"/>
      <c r="C227" s="3"/>
      <c r="D227" s="3"/>
    </row>
    <row r="228" spans="1:4" x14ac:dyDescent="0.25">
      <c r="A228" s="3"/>
      <c r="B228" s="3"/>
      <c r="C228" s="3"/>
      <c r="D228" s="3"/>
    </row>
    <row r="229" spans="1:4" x14ac:dyDescent="0.25">
      <c r="A229" s="3"/>
      <c r="B229" s="3"/>
      <c r="C229" s="3"/>
      <c r="D229" s="3"/>
    </row>
    <row r="230" spans="1:4" x14ac:dyDescent="0.25">
      <c r="A230" s="3"/>
      <c r="B230" s="3"/>
      <c r="C230" s="3"/>
      <c r="D230" s="3"/>
    </row>
    <row r="231" spans="1:4" x14ac:dyDescent="0.25">
      <c r="A231" s="3"/>
      <c r="B231" s="3"/>
      <c r="C231" s="3"/>
      <c r="D231" s="3"/>
    </row>
    <row r="232" spans="1:4" x14ac:dyDescent="0.25">
      <c r="A232" s="3"/>
      <c r="B232" s="3"/>
      <c r="C232" s="3"/>
      <c r="D232" s="3"/>
    </row>
    <row r="233" spans="1:4" x14ac:dyDescent="0.25">
      <c r="A233" s="3"/>
      <c r="B233" s="3"/>
      <c r="C233" s="3"/>
      <c r="D233" s="3"/>
    </row>
    <row r="234" spans="1:4" x14ac:dyDescent="0.25">
      <c r="A234" s="3"/>
      <c r="B234" s="3"/>
      <c r="C234" s="3"/>
      <c r="D234" s="3"/>
    </row>
    <row r="235" spans="1:4" x14ac:dyDescent="0.25">
      <c r="A235" s="3"/>
      <c r="B235" s="3"/>
      <c r="C235" s="3"/>
      <c r="D235" s="3"/>
    </row>
    <row r="236" spans="1:4" x14ac:dyDescent="0.25">
      <c r="A236" s="3"/>
      <c r="B236" s="3"/>
      <c r="C236" s="3"/>
      <c r="D236" s="3"/>
    </row>
    <row r="237" spans="1:4" x14ac:dyDescent="0.25">
      <c r="A237" s="3"/>
      <c r="B237" s="3"/>
      <c r="C237" s="3"/>
      <c r="D237" s="3"/>
    </row>
    <row r="238" spans="1:4" x14ac:dyDescent="0.25">
      <c r="A238" s="3"/>
      <c r="B238" s="3"/>
      <c r="C238" s="3"/>
      <c r="D238" s="3"/>
    </row>
  </sheetData>
  <mergeCells count="1">
    <mergeCell ref="A1:E1"/>
  </mergeCells>
  <phoneticPr fontId="5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01</vt:lpstr>
      <vt:lpstr>02</vt:lpstr>
      <vt:lpstr>Par Příj</vt:lpstr>
      <vt:lpstr>Par Výda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Paznocht</dc:creator>
  <cp:lastModifiedBy>Starosta</cp:lastModifiedBy>
  <dcterms:created xsi:type="dcterms:W3CDTF">2019-11-05T15:40:55Z</dcterms:created>
  <dcterms:modified xsi:type="dcterms:W3CDTF">2019-11-29T19:47:50Z</dcterms:modified>
</cp:coreProperties>
</file>