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/>
  <mc:AlternateContent xmlns:mc="http://schemas.openxmlformats.org/markup-compatibility/2006">
    <mc:Choice Requires="x15">
      <x15ac:absPath xmlns:x15ac="http://schemas.microsoft.com/office/spreadsheetml/2010/11/ac" url="C:\Users\Referentka\Dropbox\7Odpady\"/>
    </mc:Choice>
  </mc:AlternateContent>
  <xr:revisionPtr revIDLastSave="0" documentId="13_ncr:1_{33968CEA-B1D3-40ED-8672-F351F482A4DD}" xr6:coauthVersionLast="40" xr6:coauthVersionMax="40" xr10:uidLastSave="{00000000-0000-0000-0000-000000000000}"/>
  <bookViews>
    <workbookView xWindow="11610" yWindow="-15" windowWidth="11475" windowHeight="9690" tabRatio="656" activeTab="1" xr2:uid="{00000000-000D-0000-FFFF-FFFF00000000}"/>
  </bookViews>
  <sheets>
    <sheet name="EKO-KOM" sheetId="1" r:id="rId1"/>
    <sheet name="odpady - příjem" sheetId="2" r:id="rId2"/>
    <sheet name="Velkoobjemný komunální odpad" sheetId="3" r:id="rId3"/>
    <sheet name="ko" sheetId="4" r:id="rId4"/>
    <sheet name="papír, plasty, sklo" sheetId="5" r:id="rId5"/>
    <sheet name="Platba za svoz BIO" sheetId="6" r:id="rId6"/>
    <sheet name="Nebezpečný odpad" sheetId="7" r:id="rId7"/>
    <sheet name="Souhrn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" i="8" l="1"/>
  <c r="C20" i="8"/>
  <c r="C17" i="8"/>
  <c r="C15" i="8"/>
  <c r="C14" i="8"/>
  <c r="C23" i="8" l="1"/>
  <c r="C12" i="8"/>
  <c r="C11" i="8"/>
  <c r="C4" i="8"/>
  <c r="C6" i="3" l="1"/>
  <c r="H14" i="5"/>
  <c r="G14" i="5"/>
  <c r="F14" i="5"/>
  <c r="E14" i="5"/>
  <c r="D14" i="5"/>
  <c r="B5" i="7"/>
  <c r="B25" i="6"/>
  <c r="B14" i="6"/>
  <c r="C9" i="3"/>
  <c r="H3" i="5"/>
  <c r="H4" i="5"/>
  <c r="H5" i="5"/>
  <c r="H6" i="5"/>
  <c r="H7" i="5"/>
  <c r="H8" i="5"/>
  <c r="H9" i="5"/>
  <c r="H10" i="5"/>
  <c r="H11" i="5"/>
  <c r="H12" i="5"/>
  <c r="H13" i="5"/>
  <c r="D14" i="4"/>
  <c r="C6" i="8" l="1"/>
  <c r="H2" i="5"/>
  <c r="C5" i="8"/>
  <c r="C7" i="8"/>
  <c r="C6" i="1"/>
  <c r="C16" i="8" s="1"/>
  <c r="C10" i="8"/>
  <c r="C9" i="8" l="1"/>
  <c r="C8" i="8"/>
</calcChain>
</file>

<file path=xl/sharedStrings.xml><?xml version="1.0" encoding="utf-8"?>
<sst xmlns="http://schemas.openxmlformats.org/spreadsheetml/2006/main" count="169" uniqueCount="93">
  <si>
    <t>papír</t>
  </si>
  <si>
    <t>sklo</t>
  </si>
  <si>
    <t>plast</t>
  </si>
  <si>
    <t>tetrapak</t>
  </si>
  <si>
    <t>celkem</t>
  </si>
  <si>
    <t>A</t>
  </si>
  <si>
    <t>Platba za svoz netříděného komunálního odpadu</t>
  </si>
  <si>
    <t>B</t>
  </si>
  <si>
    <t>Velkoobjemný komunální odpad</t>
  </si>
  <si>
    <t>BIOodpad - kontejner</t>
  </si>
  <si>
    <t>BIOodpad - nadstandardní nádoby</t>
  </si>
  <si>
    <t>C</t>
  </si>
  <si>
    <t>BIOodpad</t>
  </si>
  <si>
    <t>D</t>
  </si>
  <si>
    <t>Tříděný odpad – sklo, plasty, papír</t>
  </si>
  <si>
    <t>E</t>
  </si>
  <si>
    <t>Nebezpečný odpad</t>
  </si>
  <si>
    <t>F</t>
  </si>
  <si>
    <t>CELKEM</t>
  </si>
  <si>
    <t>G</t>
  </si>
  <si>
    <t>Náklady na svoz netříděného odpadu (A+B)</t>
  </si>
  <si>
    <t>H</t>
  </si>
  <si>
    <t>Výběr za sběr, svoz a likvidaci odpadů od občanů (za komunální odpad)</t>
  </si>
  <si>
    <t>I</t>
  </si>
  <si>
    <t>Výběr za nadstandardní svoz BIOodpadů od občanů</t>
  </si>
  <si>
    <t>J</t>
  </si>
  <si>
    <t>Zpětná platba od EKO – KOMu za třídění odpadu</t>
  </si>
  <si>
    <t>K</t>
  </si>
  <si>
    <t>L</t>
  </si>
  <si>
    <t>DOPLATEK Z ROZPOČTU OBCE ZA KOMUNÁLNÍ ODPAD (G-H)</t>
  </si>
  <si>
    <t>M</t>
  </si>
  <si>
    <t>Výdaje za systém sběru a likvidace odpadů v obci (F-K)</t>
  </si>
  <si>
    <t>N</t>
  </si>
  <si>
    <t>Počet obyvatel obce</t>
  </si>
  <si>
    <t>O</t>
  </si>
  <si>
    <t>Náklady na osobu za likvidaci komunálního odpadu (G/N)</t>
  </si>
  <si>
    <t>P</t>
  </si>
  <si>
    <t>Platba za sběr, svoz a likvidaci komunálního odpadu:</t>
  </si>
  <si>
    <t>500,- Kč/os.</t>
  </si>
  <si>
    <t>Obec doplácí na každého občana za komunální odpad (O-P)</t>
  </si>
  <si>
    <t>Platba za nadstandardní svoz a likvidaci BIOodpadu je stanovena ve výši</t>
  </si>
  <si>
    <t>400,-/nádoba 120l</t>
  </si>
  <si>
    <t>800,-/nádoba 240l</t>
  </si>
  <si>
    <t>12/2017</t>
  </si>
  <si>
    <t>01/2018</t>
  </si>
  <si>
    <t>02/2018</t>
  </si>
  <si>
    <t>03/2018</t>
  </si>
  <si>
    <t>04/2018</t>
  </si>
  <si>
    <t>05/2018</t>
  </si>
  <si>
    <t>06/2018</t>
  </si>
  <si>
    <t>07/2018</t>
  </si>
  <si>
    <t>08/2018</t>
  </si>
  <si>
    <t>09/2018</t>
  </si>
  <si>
    <t>10/2018</t>
  </si>
  <si>
    <t>11/2018</t>
  </si>
  <si>
    <t>FCC Regios</t>
  </si>
  <si>
    <t>1840031352</t>
  </si>
  <si>
    <t>4/2018</t>
  </si>
  <si>
    <t>1841031228</t>
  </si>
  <si>
    <t>1840031534</t>
  </si>
  <si>
    <t>5/2018</t>
  </si>
  <si>
    <t>1840031702</t>
  </si>
  <si>
    <t>6/2018</t>
  </si>
  <si>
    <t>1840032010</t>
  </si>
  <si>
    <t>7/2018</t>
  </si>
  <si>
    <t>1840032152</t>
  </si>
  <si>
    <t>8/2018</t>
  </si>
  <si>
    <t>1840032315</t>
  </si>
  <si>
    <t>9/2018</t>
  </si>
  <si>
    <t>1840032542</t>
  </si>
  <si>
    <t>1841032682</t>
  </si>
  <si>
    <t>2018005</t>
  </si>
  <si>
    <t>1/2018</t>
  </si>
  <si>
    <t>BROMIL</t>
  </si>
  <si>
    <t>2018014</t>
  </si>
  <si>
    <t>2/2018</t>
  </si>
  <si>
    <t>2018025</t>
  </si>
  <si>
    <t>3/2018</t>
  </si>
  <si>
    <t>2018039</t>
  </si>
  <si>
    <t>2018058</t>
  </si>
  <si>
    <t>2018080</t>
  </si>
  <si>
    <t>2018096</t>
  </si>
  <si>
    <t>2018113</t>
  </si>
  <si>
    <t>2018135</t>
  </si>
  <si>
    <t>9-10/2018</t>
  </si>
  <si>
    <t>2018155</t>
  </si>
  <si>
    <t>4Q2017</t>
  </si>
  <si>
    <t>1Q2018</t>
  </si>
  <si>
    <t>2Q2018</t>
  </si>
  <si>
    <t>3Q2018</t>
  </si>
  <si>
    <t>Bioodpad 2018</t>
  </si>
  <si>
    <t>Odpad 2018</t>
  </si>
  <si>
    <t>Vyúčtování nákladů na likvidaci všech druhů odpadů na území obce v roce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</si>
</sst>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8" x14ac:knownFonts="1">
    <font>
      <sz val="10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1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ill="0" applyBorder="0" applyAlignment="0" applyProtection="0"/>
  </cellStyleXfs>
  <cellXfs count="67">
    <xf numFmtId="0" fontId="0" fillId="0" borderId="0" xfId="0"/>
    <xf numFmtId="0" fontId="0" fillId="0" borderId="0" xfId="0" applyFont="1" applyFill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Fill="1"/>
    <xf numFmtId="0" fontId="3" fillId="0" borderId="0" xfId="0" applyFont="1"/>
    <xf numFmtId="0" fontId="4" fillId="0" borderId="0" xfId="0" applyFont="1"/>
    <xf numFmtId="0" fontId="3" fillId="0" borderId="0" xfId="0" applyFont="1" applyFill="1"/>
    <xf numFmtId="2" fontId="0" fillId="0" borderId="0" xfId="0" applyNumberFormat="1"/>
    <xf numFmtId="2" fontId="4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Fill="1"/>
    <xf numFmtId="2" fontId="4" fillId="0" borderId="0" xfId="0" applyNumberFormat="1" applyFont="1" applyFill="1"/>
    <xf numFmtId="2" fontId="0" fillId="0" borderId="0" xfId="0" applyNumberFormat="1" applyAlignment="1">
      <alignment horizontal="left"/>
    </xf>
    <xf numFmtId="2" fontId="0" fillId="0" borderId="0" xfId="0" applyNumberFormat="1" applyAlignment="1">
      <alignment horizontal="right"/>
    </xf>
    <xf numFmtId="2" fontId="2" fillId="0" borderId="0" xfId="0" applyNumberFormat="1" applyFont="1"/>
    <xf numFmtId="0" fontId="5" fillId="0" borderId="0" xfId="0" applyFont="1"/>
    <xf numFmtId="0" fontId="5" fillId="0" borderId="1" xfId="0" applyFont="1" applyBorder="1"/>
    <xf numFmtId="0" fontId="5" fillId="0" borderId="0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164" fontId="5" fillId="0" borderId="5" xfId="1" applyNumberFormat="1" applyFont="1" applyBorder="1" applyAlignment="1">
      <alignment horizontal="right"/>
    </xf>
    <xf numFmtId="0" fontId="5" fillId="0" borderId="6" xfId="0" applyFont="1" applyBorder="1"/>
    <xf numFmtId="0" fontId="5" fillId="0" borderId="7" xfId="0" applyFont="1" applyBorder="1"/>
    <xf numFmtId="164" fontId="5" fillId="0" borderId="8" xfId="1" applyNumberFormat="1" applyFont="1" applyBorder="1" applyAlignment="1">
      <alignment horizontal="right"/>
    </xf>
    <xf numFmtId="0" fontId="5" fillId="0" borderId="9" xfId="0" applyFont="1" applyBorder="1"/>
    <xf numFmtId="0" fontId="6" fillId="0" borderId="10" xfId="0" applyFont="1" applyBorder="1"/>
    <xf numFmtId="164" fontId="6" fillId="0" borderId="11" xfId="1" applyNumberFormat="1" applyFont="1" applyBorder="1" applyAlignment="1">
      <alignment horizontal="right"/>
    </xf>
    <xf numFmtId="0" fontId="5" fillId="0" borderId="12" xfId="0" applyFont="1" applyBorder="1"/>
    <xf numFmtId="0" fontId="5" fillId="0" borderId="13" xfId="0" applyFont="1" applyBorder="1"/>
    <xf numFmtId="164" fontId="5" fillId="0" borderId="14" xfId="1" applyNumberFormat="1" applyFont="1" applyBorder="1" applyAlignment="1">
      <alignment horizontal="right"/>
    </xf>
    <xf numFmtId="164" fontId="5" fillId="0" borderId="2" xfId="1" applyNumberFormat="1" applyFont="1" applyBorder="1" applyAlignment="1">
      <alignment horizontal="right"/>
    </xf>
    <xf numFmtId="0" fontId="5" fillId="0" borderId="15" xfId="0" applyFont="1" applyBorder="1"/>
    <xf numFmtId="0" fontId="6" fillId="0" borderId="16" xfId="0" applyFont="1" applyBorder="1"/>
    <xf numFmtId="164" fontId="6" fillId="0" borderId="17" xfId="1" applyNumberFormat="1" applyFont="1" applyBorder="1" applyAlignment="1">
      <alignment horizontal="right"/>
    </xf>
    <xf numFmtId="0" fontId="3" fillId="0" borderId="15" xfId="0" applyFont="1" applyBorder="1"/>
    <xf numFmtId="0" fontId="3" fillId="0" borderId="16" xfId="0" applyFont="1" applyBorder="1"/>
    <xf numFmtId="164" fontId="3" fillId="0" borderId="17" xfId="1" applyNumberFormat="1" applyFont="1" applyBorder="1" applyAlignment="1">
      <alignment horizontal="right"/>
    </xf>
    <xf numFmtId="0" fontId="5" fillId="0" borderId="18" xfId="0" applyFont="1" applyBorder="1"/>
    <xf numFmtId="0" fontId="6" fillId="0" borderId="19" xfId="0" applyFont="1" applyBorder="1"/>
    <xf numFmtId="164" fontId="6" fillId="0" borderId="20" xfId="1" applyNumberFormat="1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5" fillId="0" borderId="10" xfId="0" applyFont="1" applyBorder="1"/>
    <xf numFmtId="164" fontId="5" fillId="0" borderId="11" xfId="1" applyNumberFormat="1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21" xfId="0" applyFont="1" applyBorder="1"/>
    <xf numFmtId="0" fontId="5" fillId="0" borderId="22" xfId="0" applyFont="1" applyBorder="1"/>
    <xf numFmtId="0" fontId="5" fillId="0" borderId="20" xfId="0" applyFont="1" applyBorder="1" applyAlignment="1">
      <alignment horizontal="right"/>
    </xf>
    <xf numFmtId="0" fontId="5" fillId="0" borderId="23" xfId="0" applyFont="1" applyBorder="1"/>
    <xf numFmtId="0" fontId="5" fillId="0" borderId="24" xfId="0" applyFont="1" applyBorder="1"/>
    <xf numFmtId="0" fontId="5" fillId="0" borderId="25" xfId="0" applyFont="1" applyBorder="1" applyAlignment="1">
      <alignment horizontal="right"/>
    </xf>
    <xf numFmtId="49" fontId="0" fillId="0" borderId="0" xfId="0" applyNumberFormat="1"/>
    <xf numFmtId="2" fontId="0" fillId="0" borderId="0" xfId="0" applyNumberFormat="1" applyFill="1"/>
    <xf numFmtId="49" fontId="0" fillId="0" borderId="0" xfId="0" applyNumberFormat="1" applyFill="1"/>
    <xf numFmtId="49" fontId="3" fillId="0" borderId="0" xfId="0" applyNumberFormat="1" applyFont="1" applyFill="1" applyBorder="1"/>
    <xf numFmtId="2" fontId="3" fillId="0" borderId="0" xfId="0" applyNumberFormat="1" applyFont="1" applyFill="1" applyBorder="1"/>
    <xf numFmtId="0" fontId="3" fillId="0" borderId="0" xfId="0" applyFont="1" applyFill="1" applyBorder="1"/>
    <xf numFmtId="49" fontId="0" fillId="0" borderId="0" xfId="0" applyNumberFormat="1" applyAlignment="1">
      <alignment horizontal="left"/>
    </xf>
    <xf numFmtId="49" fontId="3" fillId="0" borderId="0" xfId="0" applyNumberFormat="1" applyFont="1" applyBorder="1"/>
    <xf numFmtId="2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7" fillId="0" borderId="21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99FF66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</sheetPr>
  <dimension ref="B2:C6"/>
  <sheetViews>
    <sheetView zoomScaleNormal="100" workbookViewId="0">
      <selection activeCell="C6" sqref="C6"/>
    </sheetView>
  </sheetViews>
  <sheetFormatPr defaultColWidth="11.5703125" defaultRowHeight="12.75" x14ac:dyDescent="0.2"/>
  <cols>
    <col min="3" max="3" width="11.5703125" style="8"/>
  </cols>
  <sheetData>
    <row r="2" spans="2:3" x14ac:dyDescent="0.2">
      <c r="B2" t="s">
        <v>86</v>
      </c>
      <c r="C2" s="8">
        <v>41858</v>
      </c>
    </row>
    <row r="3" spans="2:3" x14ac:dyDescent="0.2">
      <c r="B3" t="s">
        <v>87</v>
      </c>
      <c r="C3" s="8">
        <v>42428</v>
      </c>
    </row>
    <row r="4" spans="2:3" x14ac:dyDescent="0.2">
      <c r="B4" t="s">
        <v>88</v>
      </c>
      <c r="C4" s="8">
        <v>46270</v>
      </c>
    </row>
    <row r="5" spans="2:3" x14ac:dyDescent="0.2">
      <c r="B5" t="s">
        <v>89</v>
      </c>
      <c r="C5" s="8">
        <v>44318</v>
      </c>
    </row>
    <row r="6" spans="2:3" x14ac:dyDescent="0.2">
      <c r="C6" s="15">
        <f>SUM(C2:C5)</f>
        <v>174874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/>
  <headerFooter alignWithMargins="0">
    <oddHeader>&amp;C&amp;"Times New Roman,obyčejné"&amp;12&amp;A</oddHeader>
    <oddFooter>&amp;C&amp;"Times New Roman,obyčejné"&amp;12Stránka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</sheetPr>
  <dimension ref="A1:L5"/>
  <sheetViews>
    <sheetView tabSelected="1" zoomScaleNormal="100" workbookViewId="0">
      <selection activeCell="C11" sqref="C11"/>
    </sheetView>
  </sheetViews>
  <sheetFormatPr defaultColWidth="11.5703125" defaultRowHeight="12.75" x14ac:dyDescent="0.2"/>
  <cols>
    <col min="1" max="2" width="11.5703125" style="5"/>
    <col min="3" max="3" width="11.5703125" style="11"/>
    <col min="4" max="6" width="11.5703125" style="5"/>
    <col min="7" max="7" width="21.42578125" style="5" customWidth="1"/>
    <col min="8" max="12" width="11.5703125" style="5"/>
  </cols>
  <sheetData>
    <row r="1" spans="1:1" x14ac:dyDescent="0.2">
      <c r="A1" s="6" t="s">
        <v>90</v>
      </c>
    </row>
    <row r="2" spans="1:1" x14ac:dyDescent="0.2">
      <c r="A2" s="10">
        <v>88800</v>
      </c>
    </row>
    <row r="4" spans="1:1" x14ac:dyDescent="0.2">
      <c r="A4" s="6" t="s">
        <v>91</v>
      </c>
    </row>
    <row r="5" spans="1:1" x14ac:dyDescent="0.2">
      <c r="A5" s="10">
        <v>522625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Roman,obyčejné"&amp;12&amp;A</oddHeader>
    <oddFooter>&amp;C&amp;"Times New Roman,obyčejné"&amp;12Stránka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</sheetPr>
  <dimension ref="A2:D9"/>
  <sheetViews>
    <sheetView zoomScaleNormal="100" workbookViewId="0">
      <selection activeCell="C6" sqref="C6"/>
    </sheetView>
  </sheetViews>
  <sheetFormatPr defaultColWidth="11.5703125" defaultRowHeight="12.75" x14ac:dyDescent="0.2"/>
  <cols>
    <col min="3" max="3" width="11.5703125" style="8"/>
  </cols>
  <sheetData>
    <row r="2" spans="1:4" x14ac:dyDescent="0.2">
      <c r="A2">
        <v>1841031016</v>
      </c>
      <c r="B2" s="52" t="s">
        <v>46</v>
      </c>
      <c r="C2" s="8">
        <v>18975</v>
      </c>
      <c r="D2" s="1" t="s">
        <v>55</v>
      </c>
    </row>
    <row r="3" spans="1:4" x14ac:dyDescent="0.2">
      <c r="A3">
        <v>1841031736</v>
      </c>
      <c r="B3" s="52" t="s">
        <v>49</v>
      </c>
      <c r="C3" s="8">
        <v>18975</v>
      </c>
      <c r="D3" s="1" t="s">
        <v>55</v>
      </c>
    </row>
    <row r="4" spans="1:4" x14ac:dyDescent="0.2">
      <c r="A4">
        <v>1841032406</v>
      </c>
      <c r="B4" s="52" t="s">
        <v>52</v>
      </c>
      <c r="C4" s="8">
        <v>31050</v>
      </c>
      <c r="D4" s="1" t="s">
        <v>55</v>
      </c>
    </row>
    <row r="5" spans="1:4" x14ac:dyDescent="0.2">
      <c r="A5">
        <v>1841032895</v>
      </c>
      <c r="B5" s="52" t="s">
        <v>54</v>
      </c>
      <c r="C5" s="8">
        <v>20700</v>
      </c>
      <c r="D5" s="1" t="s">
        <v>55</v>
      </c>
    </row>
    <row r="6" spans="1:4" x14ac:dyDescent="0.2">
      <c r="B6" s="52"/>
      <c r="C6" s="15">
        <f>SUM(C2:C5)</f>
        <v>89700</v>
      </c>
    </row>
    <row r="7" spans="1:4" x14ac:dyDescent="0.2">
      <c r="B7" s="52"/>
    </row>
    <row r="8" spans="1:4" x14ac:dyDescent="0.2">
      <c r="A8" s="4">
        <v>1841030372</v>
      </c>
      <c r="B8" s="54" t="s">
        <v>43</v>
      </c>
      <c r="C8" s="53">
        <v>2875</v>
      </c>
      <c r="D8" s="1" t="s">
        <v>55</v>
      </c>
    </row>
    <row r="9" spans="1:4" x14ac:dyDescent="0.2">
      <c r="B9" s="52"/>
      <c r="C9" s="9">
        <f>SUM(C6:C8)</f>
        <v>92575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Roman,obyčejné"&amp;12&amp;A</oddHeader>
    <oddFooter>&amp;C&amp;"Times New Roman,obyčejné"&amp;12Stránka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2"/>
  </sheetPr>
  <dimension ref="A2:F14"/>
  <sheetViews>
    <sheetView zoomScaleNormal="100" workbookViewId="0">
      <selection activeCell="D14" sqref="D14"/>
    </sheetView>
  </sheetViews>
  <sheetFormatPr defaultColWidth="11.5703125" defaultRowHeight="12.75" x14ac:dyDescent="0.2"/>
  <cols>
    <col min="3" max="3" width="13.140625" customWidth="1"/>
    <col min="4" max="4" width="11.5703125" style="8"/>
  </cols>
  <sheetData>
    <row r="2" spans="1:6" x14ac:dyDescent="0.2">
      <c r="A2">
        <v>1840029781</v>
      </c>
      <c r="B2" s="52" t="s">
        <v>43</v>
      </c>
      <c r="C2" t="s">
        <v>55</v>
      </c>
      <c r="D2" s="8">
        <v>65579.149999999994</v>
      </c>
      <c r="F2" s="8"/>
    </row>
    <row r="3" spans="1:6" x14ac:dyDescent="0.2">
      <c r="A3">
        <v>1840030742</v>
      </c>
      <c r="B3" s="52" t="s">
        <v>44</v>
      </c>
      <c r="C3" t="s">
        <v>55</v>
      </c>
      <c r="D3" s="8">
        <v>65579.149999999994</v>
      </c>
      <c r="F3" s="8"/>
    </row>
    <row r="4" spans="1:6" x14ac:dyDescent="0.2">
      <c r="A4">
        <v>1840030920</v>
      </c>
      <c r="B4" s="52" t="s">
        <v>45</v>
      </c>
      <c r="C4" t="s">
        <v>55</v>
      </c>
      <c r="D4" s="8">
        <v>65579.149999999994</v>
      </c>
      <c r="F4" s="8"/>
    </row>
    <row r="5" spans="1:6" x14ac:dyDescent="0.2">
      <c r="A5">
        <v>1840031101</v>
      </c>
      <c r="B5" s="52" t="s">
        <v>46</v>
      </c>
      <c r="C5" t="s">
        <v>55</v>
      </c>
      <c r="D5" s="8">
        <v>65579.149999999994</v>
      </c>
      <c r="F5" s="8"/>
    </row>
    <row r="6" spans="1:6" x14ac:dyDescent="0.2">
      <c r="A6">
        <v>1840031330</v>
      </c>
      <c r="B6" s="52" t="s">
        <v>47</v>
      </c>
      <c r="C6" t="s">
        <v>55</v>
      </c>
      <c r="D6" s="8">
        <v>65579.149999999994</v>
      </c>
      <c r="F6" s="8"/>
    </row>
    <row r="7" spans="1:6" x14ac:dyDescent="0.2">
      <c r="A7">
        <v>1840031514</v>
      </c>
      <c r="B7" s="52" t="s">
        <v>48</v>
      </c>
      <c r="C7" t="s">
        <v>55</v>
      </c>
      <c r="D7" s="8">
        <v>67258.509999999995</v>
      </c>
      <c r="F7" s="8"/>
    </row>
    <row r="8" spans="1:6" x14ac:dyDescent="0.2">
      <c r="A8">
        <v>1840031682</v>
      </c>
      <c r="B8" s="52" t="s">
        <v>49</v>
      </c>
      <c r="C8" t="s">
        <v>55</v>
      </c>
      <c r="D8" s="8">
        <v>67412.990000000005</v>
      </c>
      <c r="F8" s="8"/>
    </row>
    <row r="9" spans="1:6" x14ac:dyDescent="0.2">
      <c r="A9">
        <v>1840032010</v>
      </c>
      <c r="B9" s="52" t="s">
        <v>50</v>
      </c>
      <c r="C9" t="s">
        <v>55</v>
      </c>
      <c r="D9" s="8">
        <v>71206.97</v>
      </c>
      <c r="F9" s="8"/>
    </row>
    <row r="10" spans="1:6" x14ac:dyDescent="0.2">
      <c r="A10">
        <v>1840032152</v>
      </c>
      <c r="B10" s="52" t="s">
        <v>51</v>
      </c>
      <c r="C10" t="s">
        <v>55</v>
      </c>
      <c r="D10" s="8">
        <v>71206.97</v>
      </c>
      <c r="F10" s="8"/>
    </row>
    <row r="11" spans="1:6" x14ac:dyDescent="0.2">
      <c r="A11">
        <v>1840032315</v>
      </c>
      <c r="B11" s="52" t="s">
        <v>52</v>
      </c>
      <c r="C11" t="s">
        <v>55</v>
      </c>
      <c r="D11" s="8">
        <v>71206.97</v>
      </c>
      <c r="F11" s="8"/>
    </row>
    <row r="12" spans="1:6" x14ac:dyDescent="0.2">
      <c r="A12">
        <v>1840032542</v>
      </c>
      <c r="B12" s="52" t="s">
        <v>53</v>
      </c>
      <c r="C12" t="s">
        <v>55</v>
      </c>
      <c r="D12" s="8">
        <v>71206.97</v>
      </c>
      <c r="F12" s="8"/>
    </row>
    <row r="13" spans="1:6" x14ac:dyDescent="0.2">
      <c r="A13" s="4">
        <v>1840032713</v>
      </c>
      <c r="B13" s="52" t="s">
        <v>54</v>
      </c>
      <c r="C13" t="s">
        <v>55</v>
      </c>
      <c r="D13" s="8">
        <v>71206.97</v>
      </c>
      <c r="F13" s="8"/>
    </row>
    <row r="14" spans="1:6" x14ac:dyDescent="0.2">
      <c r="D14" s="15">
        <f>SUM(D2:D13)</f>
        <v>818602.09999999986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Roman,obyčejné"&amp;12&amp;A</oddHeader>
    <oddFooter>&amp;C&amp;"Times New Roman,obyčejné"&amp;12Stránka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2"/>
  </sheetPr>
  <dimension ref="A1:J14"/>
  <sheetViews>
    <sheetView zoomScaleNormal="100" workbookViewId="0">
      <selection activeCell="E26" sqref="E26"/>
    </sheetView>
  </sheetViews>
  <sheetFormatPr defaultColWidth="11.5703125" defaultRowHeight="12.75" x14ac:dyDescent="0.2"/>
  <cols>
    <col min="4" max="8" width="11.5703125" style="8"/>
  </cols>
  <sheetData>
    <row r="1" spans="1:10" x14ac:dyDescent="0.2">
      <c r="A1" s="2"/>
      <c r="B1" s="2"/>
      <c r="C1" s="2"/>
      <c r="D1" s="13" t="s">
        <v>0</v>
      </c>
      <c r="E1" s="13" t="s">
        <v>1</v>
      </c>
      <c r="F1" s="13" t="s">
        <v>2</v>
      </c>
      <c r="G1" s="13" t="s">
        <v>3</v>
      </c>
      <c r="H1" s="13" t="s">
        <v>4</v>
      </c>
    </row>
    <row r="2" spans="1:10" x14ac:dyDescent="0.2">
      <c r="A2" s="3">
        <v>1840029781</v>
      </c>
      <c r="B2" s="58" t="s">
        <v>43</v>
      </c>
      <c r="C2" t="s">
        <v>55</v>
      </c>
      <c r="D2" s="14">
        <v>10974.78</v>
      </c>
      <c r="E2" s="14">
        <v>3881.25</v>
      </c>
      <c r="F2" s="14">
        <v>13903.57</v>
      </c>
      <c r="G2" s="14"/>
      <c r="H2" s="14">
        <f>SUM(D2:G2)</f>
        <v>28759.599999999999</v>
      </c>
      <c r="I2" s="14"/>
      <c r="J2" s="14"/>
    </row>
    <row r="3" spans="1:10" x14ac:dyDescent="0.2">
      <c r="A3">
        <v>1840030742</v>
      </c>
      <c r="B3" s="52" t="s">
        <v>44</v>
      </c>
      <c r="C3" t="s">
        <v>55</v>
      </c>
      <c r="D3" s="8">
        <v>10974.78</v>
      </c>
      <c r="E3" s="8">
        <v>3881.25</v>
      </c>
      <c r="F3" s="8">
        <v>13903.57</v>
      </c>
      <c r="H3" s="14">
        <f t="shared" ref="H3:H13" si="0">SUM(D3:G3)</f>
        <v>28759.599999999999</v>
      </c>
    </row>
    <row r="4" spans="1:10" x14ac:dyDescent="0.2">
      <c r="A4">
        <v>1840030920</v>
      </c>
      <c r="B4" s="52" t="s">
        <v>45</v>
      </c>
      <c r="C4" t="s">
        <v>55</v>
      </c>
      <c r="D4" s="8">
        <v>10974.78</v>
      </c>
      <c r="E4" s="8">
        <v>3881.25</v>
      </c>
      <c r="F4" s="8">
        <v>13903.57</v>
      </c>
      <c r="G4" s="8">
        <v>230</v>
      </c>
      <c r="H4" s="14">
        <f t="shared" si="0"/>
        <v>28989.599999999999</v>
      </c>
    </row>
    <row r="5" spans="1:10" x14ac:dyDescent="0.2">
      <c r="A5">
        <v>1840031101</v>
      </c>
      <c r="B5" s="52" t="s">
        <v>46</v>
      </c>
      <c r="C5" t="s">
        <v>55</v>
      </c>
      <c r="D5" s="8">
        <v>11118.53</v>
      </c>
      <c r="E5" s="8">
        <v>3881.25</v>
      </c>
      <c r="F5" s="8">
        <v>13903.57</v>
      </c>
      <c r="H5" s="14">
        <f t="shared" si="0"/>
        <v>28903.35</v>
      </c>
    </row>
    <row r="6" spans="1:10" x14ac:dyDescent="0.2">
      <c r="A6">
        <v>1840031330</v>
      </c>
      <c r="B6" s="52" t="s">
        <v>47</v>
      </c>
      <c r="C6" t="s">
        <v>55</v>
      </c>
      <c r="D6" s="8">
        <v>11118.53</v>
      </c>
      <c r="E6" s="8">
        <v>3881.25</v>
      </c>
      <c r="F6" s="8">
        <v>13903.57</v>
      </c>
      <c r="G6" s="8">
        <v>230</v>
      </c>
      <c r="H6" s="14">
        <f t="shared" si="0"/>
        <v>29133.35</v>
      </c>
    </row>
    <row r="7" spans="1:10" x14ac:dyDescent="0.2">
      <c r="A7">
        <v>1840031514</v>
      </c>
      <c r="B7" s="52" t="s">
        <v>48</v>
      </c>
      <c r="C7" t="s">
        <v>55</v>
      </c>
      <c r="D7" s="8">
        <v>11551.7</v>
      </c>
      <c r="E7" s="8">
        <v>3881.25</v>
      </c>
      <c r="F7" s="8">
        <v>13903.57</v>
      </c>
      <c r="H7" s="14">
        <f t="shared" si="0"/>
        <v>29336.52</v>
      </c>
    </row>
    <row r="8" spans="1:10" x14ac:dyDescent="0.2">
      <c r="A8">
        <v>1840031682</v>
      </c>
      <c r="B8" s="52" t="s">
        <v>49</v>
      </c>
      <c r="C8" t="s">
        <v>55</v>
      </c>
      <c r="D8" s="8">
        <v>11984.86</v>
      </c>
      <c r="E8" s="8">
        <v>3881.25</v>
      </c>
      <c r="F8" s="8">
        <v>13903.57</v>
      </c>
      <c r="G8" s="8">
        <v>230</v>
      </c>
      <c r="H8" s="14">
        <f t="shared" si="0"/>
        <v>29999.68</v>
      </c>
    </row>
    <row r="9" spans="1:10" x14ac:dyDescent="0.2">
      <c r="A9">
        <v>1840032010</v>
      </c>
      <c r="B9" s="52" t="s">
        <v>50</v>
      </c>
      <c r="C9" t="s">
        <v>55</v>
      </c>
      <c r="D9" s="8">
        <v>13739</v>
      </c>
      <c r="E9" s="8">
        <v>3779.29</v>
      </c>
      <c r="F9" s="8">
        <v>19644.3</v>
      </c>
      <c r="H9" s="14">
        <f t="shared" si="0"/>
        <v>37162.589999999997</v>
      </c>
    </row>
    <row r="10" spans="1:10" x14ac:dyDescent="0.2">
      <c r="A10">
        <v>1840032152</v>
      </c>
      <c r="B10" s="52" t="s">
        <v>51</v>
      </c>
      <c r="C10" t="s">
        <v>55</v>
      </c>
      <c r="D10" s="8">
        <v>13739</v>
      </c>
      <c r="E10" s="8">
        <v>3779.29</v>
      </c>
      <c r="F10" s="8">
        <v>19644.3</v>
      </c>
      <c r="G10" s="8">
        <v>287.5</v>
      </c>
      <c r="H10" s="14">
        <f t="shared" si="0"/>
        <v>37450.089999999997</v>
      </c>
    </row>
    <row r="11" spans="1:10" x14ac:dyDescent="0.2">
      <c r="A11">
        <v>1840032315</v>
      </c>
      <c r="B11" s="52" t="s">
        <v>52</v>
      </c>
      <c r="C11" t="s">
        <v>55</v>
      </c>
      <c r="D11" s="8">
        <v>13739</v>
      </c>
      <c r="E11" s="8">
        <v>3779.29</v>
      </c>
      <c r="F11" s="8">
        <v>19644.3</v>
      </c>
      <c r="H11" s="14">
        <f t="shared" si="0"/>
        <v>37162.589999999997</v>
      </c>
    </row>
    <row r="12" spans="1:10" x14ac:dyDescent="0.2">
      <c r="A12" s="4">
        <v>1840032542</v>
      </c>
      <c r="B12" s="54" t="s">
        <v>53</v>
      </c>
      <c r="C12" t="s">
        <v>55</v>
      </c>
      <c r="D12" s="53">
        <v>13739</v>
      </c>
      <c r="E12" s="8">
        <v>3779.29</v>
      </c>
      <c r="F12" s="8">
        <v>19644.3</v>
      </c>
      <c r="G12" s="53">
        <v>287.5</v>
      </c>
      <c r="H12" s="14">
        <f t="shared" si="0"/>
        <v>37450.089999999997</v>
      </c>
    </row>
    <row r="13" spans="1:10" s="4" customFormat="1" x14ac:dyDescent="0.2">
      <c r="A13" s="4">
        <v>1840032713</v>
      </c>
      <c r="B13" s="54" t="s">
        <v>54</v>
      </c>
      <c r="C13" t="s">
        <v>55</v>
      </c>
      <c r="D13" s="53">
        <v>13739</v>
      </c>
      <c r="E13" s="8">
        <v>3779.29</v>
      </c>
      <c r="F13" s="8">
        <v>19644.3</v>
      </c>
      <c r="G13" s="53">
        <v>287.5</v>
      </c>
      <c r="H13" s="14">
        <f t="shared" si="0"/>
        <v>37450.089999999997</v>
      </c>
    </row>
    <row r="14" spans="1:10" x14ac:dyDescent="0.2">
      <c r="D14" s="8">
        <f>SUM(D2:D13)</f>
        <v>147392.96000000002</v>
      </c>
      <c r="E14" s="8">
        <f>SUM(E2:E13)</f>
        <v>46065.200000000004</v>
      </c>
      <c r="F14" s="8">
        <f>SUM(F2:F13)</f>
        <v>195546.49</v>
      </c>
      <c r="G14" s="8">
        <f>SUM(G2:G13)</f>
        <v>1552.5</v>
      </c>
      <c r="H14" s="15">
        <f>SUM(H2:H13)</f>
        <v>390557.14999999991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Roman,obyčejné"&amp;12&amp;A</oddHeader>
    <oddFooter>&amp;C&amp;"Times New Roman,obyčejné"&amp;12Stránka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2"/>
  </sheetPr>
  <dimension ref="A4:E25"/>
  <sheetViews>
    <sheetView zoomScaleNormal="100" workbookViewId="0">
      <selection activeCell="B25" sqref="B25"/>
    </sheetView>
  </sheetViews>
  <sheetFormatPr defaultColWidth="11.5703125" defaultRowHeight="12.75" x14ac:dyDescent="0.2"/>
  <cols>
    <col min="2" max="2" width="11.5703125" style="8"/>
    <col min="3" max="3" width="11.5703125" style="4"/>
  </cols>
  <sheetData>
    <row r="4" spans="1:5" s="5" customFormat="1" x14ac:dyDescent="0.2">
      <c r="A4" s="59" t="s">
        <v>71</v>
      </c>
      <c r="B4" s="60">
        <v>1089</v>
      </c>
      <c r="C4" s="55" t="s">
        <v>72</v>
      </c>
      <c r="D4" s="61" t="s">
        <v>73</v>
      </c>
      <c r="E4" s="61"/>
    </row>
    <row r="5" spans="1:5" s="5" customFormat="1" x14ac:dyDescent="0.2">
      <c r="A5" s="59" t="s">
        <v>74</v>
      </c>
      <c r="B5" s="60">
        <v>1089</v>
      </c>
      <c r="C5" s="55" t="s">
        <v>75</v>
      </c>
      <c r="D5" s="61" t="s">
        <v>73</v>
      </c>
      <c r="E5" s="61"/>
    </row>
    <row r="6" spans="1:5" s="5" customFormat="1" x14ac:dyDescent="0.2">
      <c r="A6" s="59" t="s">
        <v>76</v>
      </c>
      <c r="B6" s="60">
        <v>2178</v>
      </c>
      <c r="C6" s="55" t="s">
        <v>77</v>
      </c>
      <c r="D6" s="61" t="s">
        <v>73</v>
      </c>
      <c r="E6" s="61"/>
    </row>
    <row r="7" spans="1:5" s="5" customFormat="1" x14ac:dyDescent="0.2">
      <c r="A7" s="59" t="s">
        <v>78</v>
      </c>
      <c r="B7" s="60">
        <v>4356</v>
      </c>
      <c r="C7" s="55" t="s">
        <v>57</v>
      </c>
      <c r="D7" s="61" t="s">
        <v>73</v>
      </c>
      <c r="E7" s="61"/>
    </row>
    <row r="8" spans="1:5" s="5" customFormat="1" x14ac:dyDescent="0.2">
      <c r="A8" s="59" t="s">
        <v>79</v>
      </c>
      <c r="B8" s="60">
        <v>4356</v>
      </c>
      <c r="C8" s="55" t="s">
        <v>60</v>
      </c>
      <c r="D8" s="61" t="s">
        <v>73</v>
      </c>
      <c r="E8" s="61"/>
    </row>
    <row r="9" spans="1:5" s="5" customFormat="1" x14ac:dyDescent="0.2">
      <c r="A9" s="59" t="s">
        <v>80</v>
      </c>
      <c r="B9" s="60">
        <v>4356</v>
      </c>
      <c r="C9" s="55" t="s">
        <v>62</v>
      </c>
      <c r="D9" s="61" t="s">
        <v>73</v>
      </c>
      <c r="E9" s="61"/>
    </row>
    <row r="10" spans="1:5" s="5" customFormat="1" x14ac:dyDescent="0.2">
      <c r="A10" s="59" t="s">
        <v>81</v>
      </c>
      <c r="B10" s="60">
        <v>3267</v>
      </c>
      <c r="C10" s="55" t="s">
        <v>64</v>
      </c>
      <c r="D10" s="61" t="s">
        <v>73</v>
      </c>
      <c r="E10" s="61"/>
    </row>
    <row r="11" spans="1:5" s="5" customFormat="1" x14ac:dyDescent="0.2">
      <c r="A11" s="59" t="s">
        <v>82</v>
      </c>
      <c r="B11" s="60">
        <v>3267</v>
      </c>
      <c r="C11" s="55" t="s">
        <v>66</v>
      </c>
      <c r="D11" s="61" t="s">
        <v>73</v>
      </c>
      <c r="E11" s="61"/>
    </row>
    <row r="12" spans="1:5" s="5" customFormat="1" x14ac:dyDescent="0.2">
      <c r="A12" s="59" t="s">
        <v>83</v>
      </c>
      <c r="B12" s="60">
        <v>11979</v>
      </c>
      <c r="C12" s="55" t="s">
        <v>84</v>
      </c>
      <c r="D12" s="61" t="s">
        <v>73</v>
      </c>
      <c r="E12" s="61"/>
    </row>
    <row r="13" spans="1:5" s="5" customFormat="1" x14ac:dyDescent="0.2">
      <c r="A13" s="59" t="s">
        <v>85</v>
      </c>
      <c r="B13" s="60">
        <v>5445</v>
      </c>
      <c r="C13" s="55" t="s">
        <v>54</v>
      </c>
      <c r="D13" s="61" t="s">
        <v>73</v>
      </c>
      <c r="E13" s="61"/>
    </row>
    <row r="14" spans="1:5" s="5" customFormat="1" x14ac:dyDescent="0.2">
      <c r="B14" s="9">
        <f>SUM(B4:B13)</f>
        <v>41382</v>
      </c>
      <c r="C14" s="7"/>
    </row>
    <row r="15" spans="1:5" s="5" customFormat="1" x14ac:dyDescent="0.2">
      <c r="B15" s="10"/>
      <c r="C15" s="7"/>
    </row>
    <row r="16" spans="1:5" s="7" customFormat="1" ht="15.6" customHeight="1" x14ac:dyDescent="0.2">
      <c r="B16" s="11"/>
    </row>
    <row r="17" spans="1:5" s="7" customFormat="1" x14ac:dyDescent="0.2">
      <c r="A17" s="62" t="s">
        <v>56</v>
      </c>
      <c r="B17" s="56">
        <v>10609</v>
      </c>
      <c r="C17" s="55" t="s">
        <v>57</v>
      </c>
      <c r="D17" s="57" t="s">
        <v>55</v>
      </c>
      <c r="E17" s="57"/>
    </row>
    <row r="18" spans="1:5" s="7" customFormat="1" x14ac:dyDescent="0.2">
      <c r="A18" s="62" t="s">
        <v>59</v>
      </c>
      <c r="B18" s="56">
        <v>17854</v>
      </c>
      <c r="C18" s="55" t="s">
        <v>60</v>
      </c>
      <c r="D18" s="57" t="s">
        <v>55</v>
      </c>
      <c r="E18" s="57"/>
    </row>
    <row r="19" spans="1:5" s="7" customFormat="1" x14ac:dyDescent="0.2">
      <c r="A19" s="62" t="s">
        <v>61</v>
      </c>
      <c r="B19" s="56">
        <v>11903</v>
      </c>
      <c r="C19" s="55" t="s">
        <v>62</v>
      </c>
      <c r="D19" s="57" t="s">
        <v>55</v>
      </c>
      <c r="E19" s="57"/>
    </row>
    <row r="20" spans="1:5" s="7" customFormat="1" x14ac:dyDescent="0.2">
      <c r="A20" s="62" t="s">
        <v>63</v>
      </c>
      <c r="B20" s="56">
        <v>13534.53</v>
      </c>
      <c r="C20" s="55" t="s">
        <v>64</v>
      </c>
      <c r="D20" s="57" t="s">
        <v>55</v>
      </c>
      <c r="E20" s="57"/>
    </row>
    <row r="21" spans="1:5" s="7" customFormat="1" x14ac:dyDescent="0.2">
      <c r="A21" s="62" t="s">
        <v>65</v>
      </c>
      <c r="B21" s="56">
        <v>13534.53</v>
      </c>
      <c r="C21" s="55" t="s">
        <v>66</v>
      </c>
      <c r="D21" s="57" t="s">
        <v>55</v>
      </c>
      <c r="E21" s="57"/>
    </row>
    <row r="22" spans="1:5" s="7" customFormat="1" x14ac:dyDescent="0.2">
      <c r="A22" s="62" t="s">
        <v>67</v>
      </c>
      <c r="B22" s="56">
        <v>13534.53</v>
      </c>
      <c r="C22" s="55" t="s">
        <v>68</v>
      </c>
      <c r="D22" s="57" t="s">
        <v>55</v>
      </c>
      <c r="E22" s="57"/>
    </row>
    <row r="23" spans="1:5" s="7" customFormat="1" x14ac:dyDescent="0.2">
      <c r="A23" s="62" t="s">
        <v>69</v>
      </c>
      <c r="B23" s="56">
        <v>13534.53</v>
      </c>
      <c r="C23" s="55" t="s">
        <v>53</v>
      </c>
      <c r="D23" s="57" t="s">
        <v>55</v>
      </c>
      <c r="E23" s="57"/>
    </row>
    <row r="24" spans="1:5" s="7" customFormat="1" x14ac:dyDescent="0.2">
      <c r="A24" s="63">
        <v>1840032713</v>
      </c>
      <c r="B24" s="56">
        <v>13534.53</v>
      </c>
      <c r="C24" s="55" t="s">
        <v>54</v>
      </c>
      <c r="D24" s="57" t="s">
        <v>55</v>
      </c>
      <c r="E24" s="57"/>
    </row>
    <row r="25" spans="1:5" s="7" customFormat="1" x14ac:dyDescent="0.2">
      <c r="B25" s="12">
        <f>SUM(B17:B24)</f>
        <v>108038.65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Roman,obyčejné"&amp;12&amp;A</oddHeader>
    <oddFooter>&amp;C&amp;"Times New Roman,obyčejné"&amp;12Stránka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2"/>
  </sheetPr>
  <dimension ref="A3:I5"/>
  <sheetViews>
    <sheetView zoomScaleNormal="100" workbookViewId="0">
      <selection activeCell="B6" sqref="B6"/>
    </sheetView>
  </sheetViews>
  <sheetFormatPr defaultColWidth="11.5703125" defaultRowHeight="12.75" x14ac:dyDescent="0.2"/>
  <cols>
    <col min="1" max="1" width="11.5703125" style="5"/>
    <col min="2" max="2" width="11.5703125" style="10"/>
    <col min="3" max="3" width="11.5703125" style="7"/>
    <col min="4" max="9" width="11.5703125" style="5"/>
  </cols>
  <sheetData>
    <row r="3" spans="1:5" x14ac:dyDescent="0.2">
      <c r="A3" s="59" t="s">
        <v>58</v>
      </c>
      <c r="B3" s="60">
        <v>9226</v>
      </c>
      <c r="C3" s="55" t="s">
        <v>57</v>
      </c>
      <c r="D3" s="61" t="s">
        <v>55</v>
      </c>
      <c r="E3" s="61"/>
    </row>
    <row r="4" spans="1:5" x14ac:dyDescent="0.2">
      <c r="A4" s="59" t="s">
        <v>70</v>
      </c>
      <c r="B4" s="60">
        <v>15525</v>
      </c>
      <c r="C4" s="55" t="s">
        <v>53</v>
      </c>
      <c r="D4" s="61" t="s">
        <v>55</v>
      </c>
      <c r="E4" s="61"/>
    </row>
    <row r="5" spans="1:5" x14ac:dyDescent="0.2">
      <c r="B5" s="9">
        <f>SUM(B3:B4)</f>
        <v>24751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Roman,obyčejné"&amp;12&amp;A</oddHeader>
    <oddFooter>&amp;C&amp;"Times New Roman,obyčejné"&amp;12Stránka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8"/>
  <sheetViews>
    <sheetView workbookViewId="0">
      <selection activeCell="C25" sqref="C25"/>
    </sheetView>
  </sheetViews>
  <sheetFormatPr defaultRowHeight="12.75" x14ac:dyDescent="0.2"/>
  <cols>
    <col min="1" max="1" width="2.5703125" style="16" customWidth="1"/>
    <col min="2" max="2" width="64.140625" style="16" bestFit="1" customWidth="1"/>
    <col min="3" max="3" width="16.7109375" style="16" bestFit="1" customWidth="1"/>
  </cols>
  <sheetData>
    <row r="1" spans="1:3" ht="13.5" thickBot="1" x14ac:dyDescent="0.25"/>
    <row r="2" spans="1:3" ht="15" x14ac:dyDescent="0.25">
      <c r="A2" s="64" t="s">
        <v>92</v>
      </c>
      <c r="B2" s="65"/>
      <c r="C2" s="66"/>
    </row>
    <row r="3" spans="1:3" ht="13.5" thickBot="1" x14ac:dyDescent="0.25">
      <c r="A3" s="17"/>
      <c r="B3" s="18"/>
      <c r="C3" s="19"/>
    </row>
    <row r="4" spans="1:3" x14ac:dyDescent="0.2">
      <c r="A4" s="20" t="s">
        <v>5</v>
      </c>
      <c r="B4" s="21" t="s">
        <v>6</v>
      </c>
      <c r="C4" s="22">
        <f>ko!D14</f>
        <v>818602.09999999986</v>
      </c>
    </row>
    <row r="5" spans="1:3" x14ac:dyDescent="0.2">
      <c r="A5" s="23" t="s">
        <v>7</v>
      </c>
      <c r="B5" s="24" t="s">
        <v>8</v>
      </c>
      <c r="C5" s="25">
        <f>'Velkoobjemný komunální odpad'!C6</f>
        <v>89700</v>
      </c>
    </row>
    <row r="6" spans="1:3" x14ac:dyDescent="0.2">
      <c r="A6" s="23"/>
      <c r="B6" s="24" t="s">
        <v>9</v>
      </c>
      <c r="C6" s="25">
        <f>'Platba za svoz BIO'!B14</f>
        <v>41382</v>
      </c>
    </row>
    <row r="7" spans="1:3" x14ac:dyDescent="0.2">
      <c r="A7" s="23"/>
      <c r="B7" s="24" t="s">
        <v>10</v>
      </c>
      <c r="C7" s="25">
        <f>'Platba za svoz BIO'!B25</f>
        <v>108038.65</v>
      </c>
    </row>
    <row r="8" spans="1:3" x14ac:dyDescent="0.2">
      <c r="A8" s="23" t="s">
        <v>11</v>
      </c>
      <c r="B8" s="24" t="s">
        <v>12</v>
      </c>
      <c r="C8" s="25">
        <f>SUM(C6:C7)</f>
        <v>149420.65</v>
      </c>
    </row>
    <row r="9" spans="1:3" x14ac:dyDescent="0.2">
      <c r="A9" s="23" t="s">
        <v>13</v>
      </c>
      <c r="B9" s="24" t="s">
        <v>14</v>
      </c>
      <c r="C9" s="25">
        <f>'papír, plasty, sklo'!H14</f>
        <v>390557.14999999991</v>
      </c>
    </row>
    <row r="10" spans="1:3" x14ac:dyDescent="0.2">
      <c r="A10" s="23" t="s">
        <v>15</v>
      </c>
      <c r="B10" s="24" t="s">
        <v>16</v>
      </c>
      <c r="C10" s="25">
        <f>'Nebezpečný odpad'!B5</f>
        <v>24751</v>
      </c>
    </row>
    <row r="11" spans="1:3" ht="13.5" thickBot="1" x14ac:dyDescent="0.25">
      <c r="A11" s="26" t="s">
        <v>17</v>
      </c>
      <c r="B11" s="27" t="s">
        <v>18</v>
      </c>
      <c r="C11" s="28">
        <f>C4+C5+C8+C9+C10</f>
        <v>1473030.8999999997</v>
      </c>
    </row>
    <row r="12" spans="1:3" ht="13.5" thickBot="1" x14ac:dyDescent="0.25">
      <c r="A12" s="29" t="s">
        <v>19</v>
      </c>
      <c r="B12" s="30" t="s">
        <v>20</v>
      </c>
      <c r="C12" s="31">
        <f>C4+C5</f>
        <v>908302.09999999986</v>
      </c>
    </row>
    <row r="13" spans="1:3" ht="13.5" thickBot="1" x14ac:dyDescent="0.25">
      <c r="A13" s="17"/>
      <c r="B13" s="18"/>
      <c r="C13" s="32"/>
    </row>
    <row r="14" spans="1:3" x14ac:dyDescent="0.2">
      <c r="A14" s="20" t="s">
        <v>21</v>
      </c>
      <c r="B14" s="21" t="s">
        <v>22</v>
      </c>
      <c r="C14" s="22">
        <f>'odpady - příjem'!A5</f>
        <v>522625</v>
      </c>
    </row>
    <row r="15" spans="1:3" x14ac:dyDescent="0.2">
      <c r="A15" s="23" t="s">
        <v>23</v>
      </c>
      <c r="B15" s="24" t="s">
        <v>24</v>
      </c>
      <c r="C15" s="25">
        <f>'odpady - příjem'!A2</f>
        <v>88800</v>
      </c>
    </row>
    <row r="16" spans="1:3" x14ac:dyDescent="0.2">
      <c r="A16" s="23" t="s">
        <v>25</v>
      </c>
      <c r="B16" s="24" t="s">
        <v>26</v>
      </c>
      <c r="C16" s="25">
        <f>'EKO-KOM'!C6</f>
        <v>174874</v>
      </c>
    </row>
    <row r="17" spans="1:3" ht="13.5" thickBot="1" x14ac:dyDescent="0.25">
      <c r="A17" s="26" t="s">
        <v>27</v>
      </c>
      <c r="B17" s="27" t="s">
        <v>18</v>
      </c>
      <c r="C17" s="28">
        <f>SUM(C14:C16)</f>
        <v>786299</v>
      </c>
    </row>
    <row r="18" spans="1:3" ht="13.5" thickBot="1" x14ac:dyDescent="0.25">
      <c r="A18" s="17"/>
      <c r="B18" s="18"/>
      <c r="C18" s="32"/>
    </row>
    <row r="19" spans="1:3" ht="13.5" thickBot="1" x14ac:dyDescent="0.25">
      <c r="A19" s="33" t="s">
        <v>28</v>
      </c>
      <c r="B19" s="34" t="s">
        <v>29</v>
      </c>
      <c r="C19" s="35">
        <f>C12-C14</f>
        <v>385677.09999999986</v>
      </c>
    </row>
    <row r="20" spans="1:3" ht="13.5" thickBot="1" x14ac:dyDescent="0.25">
      <c r="A20" s="36" t="s">
        <v>30</v>
      </c>
      <c r="B20" s="37" t="s">
        <v>31</v>
      </c>
      <c r="C20" s="38">
        <f>C11-C17</f>
        <v>686731.89999999967</v>
      </c>
    </row>
    <row r="21" spans="1:3" ht="13.5" thickBot="1" x14ac:dyDescent="0.25">
      <c r="A21" s="17"/>
      <c r="B21" s="18"/>
      <c r="C21" s="32"/>
    </row>
    <row r="22" spans="1:3" ht="13.5" thickBot="1" x14ac:dyDescent="0.25">
      <c r="A22" s="36" t="s">
        <v>32</v>
      </c>
      <c r="B22" s="37" t="s">
        <v>33</v>
      </c>
      <c r="C22" s="38">
        <v>1150</v>
      </c>
    </row>
    <row r="23" spans="1:3" x14ac:dyDescent="0.2">
      <c r="A23" s="39" t="s">
        <v>34</v>
      </c>
      <c r="B23" s="40" t="s">
        <v>35</v>
      </c>
      <c r="C23" s="41">
        <f>C12/C22</f>
        <v>789.82791304347813</v>
      </c>
    </row>
    <row r="24" spans="1:3" x14ac:dyDescent="0.2">
      <c r="A24" s="23" t="s">
        <v>36</v>
      </c>
      <c r="B24" s="24" t="s">
        <v>37</v>
      </c>
      <c r="C24" s="42" t="s">
        <v>38</v>
      </c>
    </row>
    <row r="25" spans="1:3" ht="13.5" thickBot="1" x14ac:dyDescent="0.25">
      <c r="A25" s="26"/>
      <c r="B25" s="43" t="s">
        <v>39</v>
      </c>
      <c r="C25" s="44">
        <v>290</v>
      </c>
    </row>
    <row r="26" spans="1:3" ht="13.5" thickBot="1" x14ac:dyDescent="0.25">
      <c r="A26" s="17"/>
      <c r="B26" s="18"/>
      <c r="C26" s="45"/>
    </row>
    <row r="27" spans="1:3" x14ac:dyDescent="0.2">
      <c r="A27" s="46"/>
      <c r="B27" s="47" t="s">
        <v>40</v>
      </c>
      <c r="C27" s="48" t="s">
        <v>41</v>
      </c>
    </row>
    <row r="28" spans="1:3" ht="13.5" thickBot="1" x14ac:dyDescent="0.25">
      <c r="A28" s="49"/>
      <c r="B28" s="50" t="s">
        <v>40</v>
      </c>
      <c r="C28" s="51" t="s">
        <v>42</v>
      </c>
    </row>
  </sheetData>
  <mergeCells count="1">
    <mergeCell ref="A2:C2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EKO-KOM</vt:lpstr>
      <vt:lpstr>odpady - příjem</vt:lpstr>
      <vt:lpstr>Velkoobjemný komunální odpad</vt:lpstr>
      <vt:lpstr>ko</vt:lpstr>
      <vt:lpstr>papír, plasty, sklo</vt:lpstr>
      <vt:lpstr>Platba za svoz BIO</vt:lpstr>
      <vt:lpstr>Nebezpečný odpad</vt:lpstr>
      <vt:lpstr>Souhrn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STAROSTA</dc:creator>
  <cp:lastModifiedBy>Referentka</cp:lastModifiedBy>
  <cp:lastPrinted>2017-12-19T16:36:44Z</cp:lastPrinted>
  <dcterms:created xsi:type="dcterms:W3CDTF">2017-12-19T16:50:06Z</dcterms:created>
  <dcterms:modified xsi:type="dcterms:W3CDTF">2018-12-17T15:20:56Z</dcterms:modified>
</cp:coreProperties>
</file>