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" yWindow="-12" windowWidth="11616" windowHeight="9672" tabRatio="909"/>
  </bookViews>
  <sheets>
    <sheet name="Souhrn" sheetId="1" r:id="rId1"/>
    <sheet name="Nebezpečný odpad" sheetId="2" r:id="rId2"/>
    <sheet name="Platba za svoz BIO" sheetId="3" r:id="rId3"/>
    <sheet name="papír, plasty, sklo" sheetId="4" r:id="rId4"/>
    <sheet name="ko" sheetId="5" r:id="rId5"/>
    <sheet name="Velkoobjemný komunální odpad" sheetId="6" r:id="rId6"/>
    <sheet name="odpady - příjem" sheetId="7" r:id="rId7"/>
    <sheet name="EKO-KOM" sheetId="8" r:id="rId8"/>
  </sheets>
  <calcPr calcId="125725"/>
</workbook>
</file>

<file path=xl/calcChain.xml><?xml version="1.0" encoding="utf-8"?>
<calcChain xmlns="http://schemas.openxmlformats.org/spreadsheetml/2006/main">
  <c r="C11" i="1"/>
  <c r="C16"/>
  <c r="C14"/>
  <c r="C10"/>
  <c r="C9"/>
  <c r="C5"/>
  <c r="C6" i="8" l="1"/>
  <c r="C6" i="6"/>
  <c r="C14" i="5"/>
  <c r="C4" i="1" s="1"/>
  <c r="C12" s="1"/>
  <c r="C19" s="1"/>
  <c r="H14" i="4"/>
  <c r="C16" i="3"/>
  <c r="C6" i="1" s="1"/>
  <c r="C10" i="3"/>
  <c r="C7" i="1" s="1"/>
  <c r="C5" i="2"/>
  <c r="C8" i="1" l="1"/>
  <c r="G14" i="4"/>
  <c r="F14"/>
  <c r="E14"/>
  <c r="D14"/>
  <c r="H3"/>
  <c r="H4"/>
  <c r="H5"/>
  <c r="H6"/>
  <c r="H7"/>
  <c r="H8"/>
  <c r="H9"/>
  <c r="H10"/>
  <c r="H11"/>
  <c r="H12"/>
  <c r="H13"/>
  <c r="H2"/>
  <c r="C15" i="1"/>
  <c r="C17" l="1"/>
  <c r="C20" l="1"/>
  <c r="C23"/>
</calcChain>
</file>

<file path=xl/sharedStrings.xml><?xml version="1.0" encoding="utf-8"?>
<sst xmlns="http://schemas.openxmlformats.org/spreadsheetml/2006/main" count="143" uniqueCount="67">
  <si>
    <t>Platba za svoz netříděného komunálního odpadu</t>
  </si>
  <si>
    <t>Velkoobjemný komunální odpad</t>
  </si>
  <si>
    <t>Tříděný odpad – sklo, plasty, papír</t>
  </si>
  <si>
    <t>Nebezpečný odpad</t>
  </si>
  <si>
    <t>CELKEM</t>
  </si>
  <si>
    <t>Výběr za sběr, svoz a likvidaci odpadů od občanů (za komunální odpad)</t>
  </si>
  <si>
    <t>400,-/nádoba 120l</t>
  </si>
  <si>
    <t>800,-/nádoba 240l</t>
  </si>
  <si>
    <t>N</t>
  </si>
  <si>
    <t>REGIOS A.S.</t>
  </si>
  <si>
    <t>EKO-KOM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</si>
  <si>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</si>
  <si>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</si>
  <si>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</si>
  <si>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</si>
  <si>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</si>
  <si>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</si>
  <si>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</si>
  <si>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</si>
  <si>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</si>
  <si>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</si>
  <si>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Náklady na svoz netříděného odpadu (A+B)</t>
  </si>
  <si>
    <t>K</t>
  </si>
  <si>
    <t>L</t>
  </si>
  <si>
    <t>M</t>
  </si>
  <si>
    <t>DOPLATEK Z ROZPOČTU OBCE ZA KOMUNÁLNÍ ODPAD (G-H)</t>
  </si>
  <si>
    <t>Počet obyvatel obce</t>
  </si>
  <si>
    <t>O</t>
  </si>
  <si>
    <t>P</t>
  </si>
  <si>
    <t>Platba za sběr, svoz a likvidaci komunálního odpadu:</t>
  </si>
  <si>
    <t>500,- Kč/os.</t>
  </si>
  <si>
    <t>Obec doplácí na každého občana za komunální odpad (O-P)</t>
  </si>
  <si>
    <t>Výdaje za systém sběru a likvidace odpadů v obci (F-K)</t>
  </si>
  <si>
    <t>Zpětná platba od EKO – KOMu za třídění odpadu</t>
  </si>
  <si>
    <t>BROMIL S.R.O.</t>
  </si>
  <si>
    <t>Náklady na osobu za likvidaci komunálního odpadu (G/N)</t>
  </si>
  <si>
    <t>Výběr za nadstandardní svoz BIOodpadů od občanů</t>
  </si>
  <si>
    <t>BIOodpad - kontejner</t>
  </si>
  <si>
    <t>BIOodpad</t>
  </si>
  <si>
    <t>BIOodpad - nadstandardní nádoby</t>
  </si>
  <si>
    <t>Platba za nadstandardní svoz a likvidaci BIOodpadu je stanovena ve výši</t>
  </si>
  <si>
    <t>papír</t>
  </si>
  <si>
    <t>sklo</t>
  </si>
  <si>
    <t>celkem</t>
  </si>
  <si>
    <t>tetrapak</t>
  </si>
  <si>
    <t>plast</t>
  </si>
  <si>
    <t>4/2016</t>
  </si>
  <si>
    <t>12/2015</t>
  </si>
  <si>
    <t>10/2016</t>
  </si>
  <si>
    <t>3/2016</t>
  </si>
  <si>
    <t>5/2016</t>
  </si>
  <si>
    <t>6/2016</t>
  </si>
  <si>
    <t>7/2016</t>
  </si>
  <si>
    <t>8/2016</t>
  </si>
  <si>
    <t>9/2016</t>
  </si>
  <si>
    <t>11/2016</t>
  </si>
  <si>
    <t>2/2016</t>
  </si>
  <si>
    <t>12/2016</t>
  </si>
  <si>
    <t>1/2016</t>
  </si>
  <si>
    <t>Odpad 2016</t>
  </si>
  <si>
    <t>Bioodpad 2016</t>
  </si>
  <si>
    <t>4Q 2015</t>
  </si>
  <si>
    <t>1Q 2016</t>
  </si>
  <si>
    <t>2Q 2016</t>
  </si>
  <si>
    <t>3Q 2016</t>
  </si>
  <si>
    <t>Vyúčtování nákladů na likvidaci všech druhů odpadů na území obce v roce 2016</t>
  </si>
  <si>
    <t>vybráno od občanů</t>
  </si>
</sst>
</file>

<file path=xl/styles.xml><?xml version="1.0" encoding="utf-8"?>
<styleSheet xmlns="http://schemas.openxmlformats.org/spreadsheetml/2006/main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.00_ ;\-#,##0.00\ "/>
  </numFmts>
  <fonts count="8"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49" fontId="0" fillId="0" borderId="0" xfId="0" applyNumberFormat="1" applyFont="1"/>
    <xf numFmtId="0" fontId="3" fillId="0" borderId="0" xfId="0" applyFont="1"/>
    <xf numFmtId="2" fontId="0" fillId="0" borderId="0" xfId="0" applyNumberFormat="1"/>
    <xf numFmtId="0" fontId="1" fillId="0" borderId="0" xfId="0" applyFont="1" applyBorder="1"/>
    <xf numFmtId="0" fontId="1" fillId="0" borderId="1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3" xfId="0" applyFont="1" applyBorder="1"/>
    <xf numFmtId="0" fontId="2" fillId="0" borderId="14" xfId="0" applyFont="1" applyBorder="1"/>
    <xf numFmtId="0" fontId="1" fillId="0" borderId="16" xfId="0" applyFont="1" applyBorder="1"/>
    <xf numFmtId="0" fontId="1" fillId="0" borderId="18" xfId="0" applyFont="1" applyBorder="1"/>
    <xf numFmtId="0" fontId="2" fillId="0" borderId="19" xfId="0" applyFont="1" applyBorder="1"/>
    <xf numFmtId="0" fontId="2" fillId="0" borderId="0" xfId="0" applyFont="1" applyBorder="1" applyAlignment="1"/>
    <xf numFmtId="0" fontId="5" fillId="0" borderId="18" xfId="0" applyFont="1" applyBorder="1"/>
    <xf numFmtId="0" fontId="5" fillId="0" borderId="19" xfId="0" applyFont="1" applyBorder="1"/>
    <xf numFmtId="0" fontId="1" fillId="0" borderId="21" xfId="0" applyFont="1" applyBorder="1"/>
    <xf numFmtId="0" fontId="2" fillId="0" borderId="22" xfId="0" applyFont="1" applyBorder="1"/>
    <xf numFmtId="0" fontId="1" fillId="0" borderId="14" xfId="0" applyFont="1" applyBorder="1"/>
    <xf numFmtId="0" fontId="1" fillId="0" borderId="5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0" fillId="0" borderId="0" xfId="0" applyFill="1"/>
    <xf numFmtId="49" fontId="0" fillId="0" borderId="0" xfId="0" applyNumberFormat="1" applyFill="1"/>
    <xf numFmtId="0" fontId="3" fillId="0" borderId="0" xfId="0" applyFont="1" applyFill="1"/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49" fontId="0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49" fontId="0" fillId="0" borderId="0" xfId="0" applyNumberFormat="1" applyFont="1" applyAlignment="1">
      <alignment horizontal="right"/>
    </xf>
    <xf numFmtId="49" fontId="0" fillId="0" borderId="0" xfId="0" applyNumberFormat="1" applyFill="1" applyAlignment="1">
      <alignment horizontal="right"/>
    </xf>
    <xf numFmtId="49" fontId="0" fillId="0" borderId="0" xfId="0" applyNumberFormat="1" applyAlignment="1">
      <alignment horizontal="right"/>
    </xf>
    <xf numFmtId="0" fontId="5" fillId="0" borderId="0" xfId="0" applyFont="1" applyBorder="1"/>
    <xf numFmtId="0" fontId="0" fillId="0" borderId="0" xfId="0" applyFont="1" applyFill="1" applyBorder="1"/>
    <xf numFmtId="0" fontId="0" fillId="0" borderId="0" xfId="0" applyBorder="1"/>
    <xf numFmtId="2" fontId="0" fillId="0" borderId="0" xfId="0" applyNumberFormat="1" applyAlignment="1">
      <alignment horizontal="right"/>
    </xf>
    <xf numFmtId="2" fontId="0" fillId="0" borderId="0" xfId="0" applyNumberForma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Fill="1"/>
    <xf numFmtId="2" fontId="5" fillId="0" borderId="0" xfId="0" applyNumberFormat="1" applyFont="1" applyAlignment="1">
      <alignment horizontal="right"/>
    </xf>
    <xf numFmtId="2" fontId="5" fillId="0" borderId="0" xfId="0" applyNumberFormat="1" applyFont="1" applyFill="1" applyAlignment="1">
      <alignment horizontal="right"/>
    </xf>
    <xf numFmtId="2" fontId="0" fillId="0" borderId="0" xfId="0" applyNumberFormat="1" applyFont="1" applyAlignment="1">
      <alignment horizontal="right"/>
    </xf>
    <xf numFmtId="0" fontId="0" fillId="0" borderId="0" xfId="0" applyBorder="1" applyAlignment="1"/>
    <xf numFmtId="165" fontId="6" fillId="0" borderId="0" xfId="1" applyNumberFormat="1" applyFont="1"/>
    <xf numFmtId="2" fontId="7" fillId="0" borderId="0" xfId="0" applyNumberFormat="1" applyFont="1" applyAlignment="1">
      <alignment horizontal="right"/>
    </xf>
    <xf numFmtId="2" fontId="7" fillId="0" borderId="0" xfId="0" applyNumberFormat="1" applyFont="1" applyFill="1" applyAlignment="1">
      <alignment horizontal="right"/>
    </xf>
    <xf numFmtId="2" fontId="5" fillId="0" borderId="0" xfId="0" applyNumberFormat="1" applyFont="1" applyFill="1"/>
    <xf numFmtId="164" fontId="1" fillId="0" borderId="10" xfId="1" applyNumberFormat="1" applyFont="1" applyBorder="1" applyAlignment="1">
      <alignment horizontal="right"/>
    </xf>
    <xf numFmtId="164" fontId="1" fillId="0" borderId="12" xfId="1" applyNumberFormat="1" applyFont="1" applyBorder="1" applyAlignment="1">
      <alignment horizontal="right"/>
    </xf>
    <xf numFmtId="164" fontId="2" fillId="0" borderId="15" xfId="1" applyNumberFormat="1" applyFont="1" applyBorder="1" applyAlignment="1">
      <alignment horizontal="right"/>
    </xf>
    <xf numFmtId="164" fontId="1" fillId="0" borderId="17" xfId="1" applyNumberFormat="1" applyFont="1" applyBorder="1" applyAlignment="1">
      <alignment horizontal="right"/>
    </xf>
    <xf numFmtId="164" fontId="1" fillId="0" borderId="5" xfId="1" applyNumberFormat="1" applyFont="1" applyBorder="1" applyAlignment="1">
      <alignment horizontal="right"/>
    </xf>
    <xf numFmtId="164" fontId="2" fillId="0" borderId="20" xfId="1" applyNumberFormat="1" applyFont="1" applyBorder="1" applyAlignment="1">
      <alignment horizontal="right"/>
    </xf>
    <xf numFmtId="164" fontId="5" fillId="0" borderId="20" xfId="1" applyNumberFormat="1" applyFont="1" applyBorder="1" applyAlignment="1">
      <alignment horizontal="right"/>
    </xf>
    <xf numFmtId="164" fontId="2" fillId="0" borderId="23" xfId="1" applyNumberFormat="1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164" fontId="1" fillId="0" borderId="15" xfId="1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2" fontId="0" fillId="0" borderId="0" xfId="0" applyNumberFormat="1" applyFont="1" applyFill="1" applyAlignment="1">
      <alignment horizontal="right"/>
    </xf>
    <xf numFmtId="2" fontId="0" fillId="0" borderId="0" xfId="0" applyNumberFormat="1" applyFill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měny" xfId="1" builtinId="4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tabSelected="1" zoomScaleNormal="100" workbookViewId="0">
      <selection activeCell="B11" sqref="B11"/>
    </sheetView>
  </sheetViews>
  <sheetFormatPr defaultColWidth="11.5546875" defaultRowHeight="13.2"/>
  <cols>
    <col min="1" max="1" width="2.5546875" style="1" customWidth="1"/>
    <col min="2" max="2" width="64.109375" style="1" bestFit="1" customWidth="1"/>
    <col min="3" max="3" width="16.6640625" style="1" bestFit="1" customWidth="1"/>
    <col min="4" max="16384" width="11.5546875" style="1"/>
  </cols>
  <sheetData>
    <row r="1" spans="1:4" ht="84" customHeight="1" thickBot="1"/>
    <row r="2" spans="1:4">
      <c r="A2" s="70" t="s">
        <v>65</v>
      </c>
      <c r="B2" s="71"/>
      <c r="C2" s="72"/>
      <c r="D2" s="18"/>
    </row>
    <row r="3" spans="1:4" ht="13.8" thickBot="1">
      <c r="A3" s="7"/>
      <c r="B3" s="5"/>
      <c r="C3" s="24"/>
    </row>
    <row r="4" spans="1:4">
      <c r="A4" s="10" t="s">
        <v>11</v>
      </c>
      <c r="B4" s="11" t="s">
        <v>0</v>
      </c>
      <c r="C4" s="55">
        <f>ko!C14</f>
        <v>812445.98999999987</v>
      </c>
    </row>
    <row r="5" spans="1:4">
      <c r="A5" s="12" t="s">
        <v>12</v>
      </c>
      <c r="B5" s="9" t="s">
        <v>1</v>
      </c>
      <c r="C5" s="56">
        <f>'Velkoobjemný komunální odpad'!C6</f>
        <v>50600</v>
      </c>
    </row>
    <row r="6" spans="1:4">
      <c r="A6" s="12"/>
      <c r="B6" s="9" t="s">
        <v>37</v>
      </c>
      <c r="C6" s="56">
        <f>'Platba za svoz BIO'!C16</f>
        <v>31581</v>
      </c>
    </row>
    <row r="7" spans="1:4">
      <c r="A7" s="12"/>
      <c r="B7" s="9" t="s">
        <v>39</v>
      </c>
      <c r="C7" s="56">
        <f>'Platba za svoz BIO'!C10</f>
        <v>86380.57</v>
      </c>
    </row>
    <row r="8" spans="1:4">
      <c r="A8" s="12" t="s">
        <v>13</v>
      </c>
      <c r="B8" s="9" t="s">
        <v>38</v>
      </c>
      <c r="C8" s="56">
        <f>SUM(C6:C7)</f>
        <v>117961.57</v>
      </c>
    </row>
    <row r="9" spans="1:4">
      <c r="A9" s="12" t="s">
        <v>14</v>
      </c>
      <c r="B9" s="9" t="s">
        <v>2</v>
      </c>
      <c r="C9" s="56">
        <f>'papír, plasty, sklo'!H14</f>
        <v>284036.63</v>
      </c>
    </row>
    <row r="10" spans="1:4">
      <c r="A10" s="12" t="s">
        <v>15</v>
      </c>
      <c r="B10" s="9" t="s">
        <v>3</v>
      </c>
      <c r="C10" s="56">
        <f>'Nebezpečný odpad'!C5</f>
        <v>35121</v>
      </c>
    </row>
    <row r="11" spans="1:4" ht="13.8" thickBot="1">
      <c r="A11" s="13" t="s">
        <v>16</v>
      </c>
      <c r="B11" s="14" t="s">
        <v>4</v>
      </c>
      <c r="C11" s="57">
        <f>C4+C5+C8+C9+C10+1</f>
        <v>1300166.19</v>
      </c>
    </row>
    <row r="12" spans="1:4" ht="13.8" thickBot="1">
      <c r="A12" s="15" t="s">
        <v>17</v>
      </c>
      <c r="B12" s="27" t="s">
        <v>21</v>
      </c>
      <c r="C12" s="58">
        <f>C4+C5</f>
        <v>863045.98999999987</v>
      </c>
    </row>
    <row r="13" spans="1:4" ht="13.8" thickBot="1">
      <c r="A13" s="7"/>
      <c r="B13" s="5"/>
      <c r="C13" s="59"/>
    </row>
    <row r="14" spans="1:4">
      <c r="A14" s="10" t="s">
        <v>18</v>
      </c>
      <c r="B14" s="11" t="s">
        <v>5</v>
      </c>
      <c r="C14" s="55">
        <f>'odpady - příjem'!A3</f>
        <v>505545</v>
      </c>
    </row>
    <row r="15" spans="1:4">
      <c r="A15" s="12" t="s">
        <v>19</v>
      </c>
      <c r="B15" s="9" t="s">
        <v>36</v>
      </c>
      <c r="C15" s="56">
        <f>'odpady - příjem'!B3</f>
        <v>83200</v>
      </c>
    </row>
    <row r="16" spans="1:4">
      <c r="A16" s="12" t="s">
        <v>20</v>
      </c>
      <c r="B16" s="9" t="s">
        <v>33</v>
      </c>
      <c r="C16" s="56">
        <f>'EKO-KOM'!C6</f>
        <v>145817</v>
      </c>
    </row>
    <row r="17" spans="1:3" ht="13.8" thickBot="1">
      <c r="A17" s="13" t="s">
        <v>22</v>
      </c>
      <c r="B17" s="14" t="s">
        <v>4</v>
      </c>
      <c r="C17" s="57">
        <f>SUM(C14:C16)</f>
        <v>734562</v>
      </c>
    </row>
    <row r="18" spans="1:3" ht="13.8" thickBot="1">
      <c r="A18" s="7"/>
      <c r="B18" s="5"/>
      <c r="C18" s="59"/>
    </row>
    <row r="19" spans="1:3" ht="13.8" thickBot="1">
      <c r="A19" s="16" t="s">
        <v>23</v>
      </c>
      <c r="B19" s="17" t="s">
        <v>25</v>
      </c>
      <c r="C19" s="60">
        <f>C12-C14</f>
        <v>357500.98999999987</v>
      </c>
    </row>
    <row r="20" spans="1:3" ht="13.8" thickBot="1">
      <c r="A20" s="19" t="s">
        <v>24</v>
      </c>
      <c r="B20" s="20" t="s">
        <v>32</v>
      </c>
      <c r="C20" s="61">
        <f>C11-C17</f>
        <v>565604.18999999994</v>
      </c>
    </row>
    <row r="21" spans="1:3" ht="13.8" thickBot="1">
      <c r="A21" s="7"/>
      <c r="B21" s="5"/>
      <c r="C21" s="59"/>
    </row>
    <row r="22" spans="1:3" ht="13.8" thickBot="1">
      <c r="A22" s="19" t="s">
        <v>8</v>
      </c>
      <c r="B22" s="20" t="s">
        <v>26</v>
      </c>
      <c r="C22" s="61">
        <v>1061</v>
      </c>
    </row>
    <row r="23" spans="1:3">
      <c r="A23" s="21" t="s">
        <v>27</v>
      </c>
      <c r="B23" s="22" t="s">
        <v>35</v>
      </c>
      <c r="C23" s="62">
        <f>C12/C22</f>
        <v>813.42694627709693</v>
      </c>
    </row>
    <row r="24" spans="1:3">
      <c r="A24" s="12" t="s">
        <v>28</v>
      </c>
      <c r="B24" s="9" t="s">
        <v>29</v>
      </c>
      <c r="C24" s="63" t="s">
        <v>30</v>
      </c>
    </row>
    <row r="25" spans="1:3" ht="13.8" thickBot="1">
      <c r="A25" s="13"/>
      <c r="B25" s="23" t="s">
        <v>31</v>
      </c>
      <c r="C25" s="64">
        <v>313</v>
      </c>
    </row>
    <row r="26" spans="1:3" ht="13.8" thickBot="1">
      <c r="A26" s="7"/>
      <c r="B26" s="5"/>
      <c r="C26" s="65"/>
    </row>
    <row r="27" spans="1:3">
      <c r="A27" s="6"/>
      <c r="B27" s="25" t="s">
        <v>40</v>
      </c>
      <c r="C27" s="66" t="s">
        <v>6</v>
      </c>
    </row>
    <row r="28" spans="1:3" ht="13.8" thickBot="1">
      <c r="A28" s="8"/>
      <c r="B28" s="26" t="s">
        <v>40</v>
      </c>
      <c r="C28" s="67" t="s">
        <v>7</v>
      </c>
    </row>
  </sheetData>
  <sheetProtection selectLockedCells="1" selectUnlockedCells="1"/>
  <mergeCells count="1">
    <mergeCell ref="A2:C2"/>
  </mergeCells>
  <pageMargins left="0.7" right="0.7" top="0.75" bottom="0.75" header="0.3" footer="0.3"/>
  <pageSetup paperSize="9" orientation="portrait" useFirstPageNumber="1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5"/>
  <sheetViews>
    <sheetView zoomScaleNormal="100" workbookViewId="0">
      <selection activeCell="C14" sqref="C14"/>
    </sheetView>
  </sheetViews>
  <sheetFormatPr defaultColWidth="11.5546875" defaultRowHeight="13.2"/>
  <cols>
    <col min="1" max="1" width="13.5546875" style="32" customWidth="1"/>
    <col min="2" max="2" width="13.5546875" style="35" customWidth="1"/>
    <col min="3" max="3" width="11.5546875" style="43"/>
    <col min="4" max="4" width="17.33203125" customWidth="1"/>
  </cols>
  <sheetData>
    <row r="1" spans="1:4">
      <c r="A1" s="34"/>
      <c r="B1" s="37"/>
      <c r="C1" s="49"/>
    </row>
    <row r="2" spans="1:4">
      <c r="A2" s="32">
        <v>2015000389</v>
      </c>
      <c r="B2" s="39" t="s">
        <v>47</v>
      </c>
      <c r="C2" s="43">
        <v>9557</v>
      </c>
      <c r="D2" t="s">
        <v>9</v>
      </c>
    </row>
    <row r="3" spans="1:4">
      <c r="A3" s="32">
        <v>2016000126</v>
      </c>
      <c r="B3" s="39" t="s">
        <v>46</v>
      </c>
      <c r="C3" s="43">
        <v>10084</v>
      </c>
      <c r="D3" s="41" t="s">
        <v>9</v>
      </c>
    </row>
    <row r="4" spans="1:4">
      <c r="A4" s="32">
        <v>2016000348</v>
      </c>
      <c r="B4" s="39" t="s">
        <v>48</v>
      </c>
      <c r="C4" s="43">
        <v>15480</v>
      </c>
      <c r="D4" s="41" t="s">
        <v>9</v>
      </c>
    </row>
    <row r="5" spans="1:4" s="28" customFormat="1">
      <c r="A5" s="33"/>
      <c r="B5" s="36"/>
      <c r="C5" s="45">
        <f>SUM(C2:C4)</f>
        <v>35121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16"/>
  <sheetViews>
    <sheetView zoomScaleNormal="100" workbookViewId="0">
      <selection activeCell="D8" sqref="D8"/>
    </sheetView>
  </sheetViews>
  <sheetFormatPr defaultColWidth="11.5546875" defaultRowHeight="13.2"/>
  <cols>
    <col min="1" max="1" width="12.5546875" style="32" customWidth="1"/>
    <col min="2" max="2" width="11.5546875" style="35"/>
    <col min="3" max="3" width="11.5546875" style="47"/>
    <col min="4" max="4" width="17.6640625" style="42" customWidth="1"/>
    <col min="5" max="5" width="20.77734375" customWidth="1"/>
  </cols>
  <sheetData>
    <row r="1" spans="1:4">
      <c r="D1" s="40"/>
    </row>
    <row r="2" spans="1:4">
      <c r="A2" s="32">
        <v>2016000127</v>
      </c>
      <c r="B2" s="39" t="s">
        <v>46</v>
      </c>
      <c r="C2" s="47">
        <v>8538.75</v>
      </c>
      <c r="D2" s="42" t="s">
        <v>9</v>
      </c>
    </row>
    <row r="3" spans="1:4">
      <c r="A3" s="32">
        <v>2016000161</v>
      </c>
      <c r="B3" s="39" t="s">
        <v>50</v>
      </c>
      <c r="C3" s="47">
        <v>8711</v>
      </c>
      <c r="D3" s="42" t="s">
        <v>9</v>
      </c>
    </row>
    <row r="4" spans="1:4">
      <c r="A4" s="32">
        <v>2016000209</v>
      </c>
      <c r="B4" s="39" t="s">
        <v>51</v>
      </c>
      <c r="C4" s="47">
        <v>13066.87</v>
      </c>
      <c r="D4" s="42" t="s">
        <v>9</v>
      </c>
    </row>
    <row r="5" spans="1:4">
      <c r="A5" s="32">
        <v>2016000226</v>
      </c>
      <c r="B5" s="39" t="s">
        <v>52</v>
      </c>
      <c r="C5" s="47">
        <v>11213</v>
      </c>
      <c r="D5" s="42" t="s">
        <v>9</v>
      </c>
    </row>
    <row r="6" spans="1:4" s="28" customFormat="1">
      <c r="A6" s="33">
        <v>2016000255</v>
      </c>
      <c r="B6" s="38" t="s">
        <v>53</v>
      </c>
      <c r="C6" s="48">
        <v>11212.45</v>
      </c>
      <c r="D6" s="31" t="s">
        <v>9</v>
      </c>
    </row>
    <row r="7" spans="1:4">
      <c r="A7" s="32">
        <v>2016000311</v>
      </c>
      <c r="B7" s="39" t="s">
        <v>54</v>
      </c>
      <c r="C7" s="47">
        <v>11212.5</v>
      </c>
      <c r="D7" s="41" t="s">
        <v>9</v>
      </c>
    </row>
    <row r="8" spans="1:4" s="28" customFormat="1">
      <c r="A8" s="33">
        <v>2016000349</v>
      </c>
      <c r="B8" s="39" t="s">
        <v>48</v>
      </c>
      <c r="C8" s="48">
        <v>11213</v>
      </c>
      <c r="D8" s="31" t="s">
        <v>9</v>
      </c>
    </row>
    <row r="9" spans="1:4" s="28" customFormat="1">
      <c r="A9" s="33">
        <v>2016000387</v>
      </c>
      <c r="B9" s="39" t="s">
        <v>55</v>
      </c>
      <c r="C9" s="48">
        <v>11213</v>
      </c>
      <c r="D9" s="31" t="s">
        <v>9</v>
      </c>
    </row>
    <row r="10" spans="1:4">
      <c r="C10" s="52">
        <f>SUM(C2:C9)</f>
        <v>86380.57</v>
      </c>
    </row>
    <row r="11" spans="1:4">
      <c r="C11" s="52"/>
    </row>
    <row r="12" spans="1:4">
      <c r="B12" s="39" t="s">
        <v>56</v>
      </c>
      <c r="C12" s="47">
        <v>1089</v>
      </c>
      <c r="D12" s="31" t="s">
        <v>34</v>
      </c>
    </row>
    <row r="13" spans="1:4">
      <c r="B13" s="39" t="s">
        <v>53</v>
      </c>
      <c r="C13" s="47">
        <v>13068</v>
      </c>
      <c r="D13" s="31" t="s">
        <v>34</v>
      </c>
    </row>
    <row r="14" spans="1:4">
      <c r="B14" s="39" t="s">
        <v>54</v>
      </c>
      <c r="C14" s="47">
        <v>3267</v>
      </c>
      <c r="D14" s="42" t="s">
        <v>34</v>
      </c>
    </row>
    <row r="15" spans="1:4">
      <c r="B15" s="39" t="s">
        <v>57</v>
      </c>
      <c r="C15" s="47">
        <v>14157</v>
      </c>
      <c r="D15" s="42" t="s">
        <v>34</v>
      </c>
    </row>
    <row r="16" spans="1:4">
      <c r="C16" s="52">
        <f>SUM(C12:C15)</f>
        <v>31581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20"/>
  <sheetViews>
    <sheetView zoomScaleNormal="100" workbookViewId="0">
      <selection activeCell="B5" sqref="B5"/>
    </sheetView>
  </sheetViews>
  <sheetFormatPr defaultColWidth="11.5546875" defaultRowHeight="13.2"/>
  <cols>
    <col min="1" max="1" width="12.88671875" style="32" customWidth="1"/>
    <col min="2" max="2" width="11.5546875" style="35"/>
    <col min="3" max="3" width="19.109375" customWidth="1"/>
    <col min="4" max="8" width="11.77734375" style="35" customWidth="1"/>
    <col min="9" max="9" width="23.44140625" customWidth="1"/>
  </cols>
  <sheetData>
    <row r="1" spans="1:9" s="32" customFormat="1">
      <c r="D1" s="32" t="s">
        <v>41</v>
      </c>
      <c r="E1" s="32" t="s">
        <v>42</v>
      </c>
      <c r="F1" s="32" t="s">
        <v>45</v>
      </c>
      <c r="G1" s="32" t="s">
        <v>44</v>
      </c>
      <c r="H1" s="32" t="s">
        <v>43</v>
      </c>
    </row>
    <row r="2" spans="1:9" s="28" customFormat="1">
      <c r="A2" s="33">
        <v>2015000390</v>
      </c>
      <c r="B2" s="38" t="s">
        <v>47</v>
      </c>
      <c r="C2" s="28" t="s">
        <v>9</v>
      </c>
      <c r="D2" s="49">
        <v>7509.46</v>
      </c>
      <c r="E2" s="44">
        <v>3881.25</v>
      </c>
      <c r="F2" s="44">
        <v>11586.29</v>
      </c>
      <c r="G2" s="44">
        <v>0</v>
      </c>
      <c r="H2" s="44">
        <f>SUM(D2:G2)</f>
        <v>22977</v>
      </c>
      <c r="I2" s="44"/>
    </row>
    <row r="3" spans="1:9">
      <c r="A3" s="32">
        <v>2016000026</v>
      </c>
      <c r="B3" s="39" t="s">
        <v>58</v>
      </c>
      <c r="C3" t="s">
        <v>9</v>
      </c>
      <c r="D3" s="49">
        <v>7509.46</v>
      </c>
      <c r="E3" s="44">
        <v>3881.25</v>
      </c>
      <c r="F3" s="44">
        <v>11586.31</v>
      </c>
      <c r="G3" s="44">
        <v>0</v>
      </c>
      <c r="H3" s="44">
        <f t="shared" ref="H3:H13" si="0">SUM(D3:G3)</f>
        <v>22977.019999999997</v>
      </c>
    </row>
    <row r="4" spans="1:9">
      <c r="A4" s="32">
        <v>2016000053</v>
      </c>
      <c r="B4" s="39" t="s">
        <v>56</v>
      </c>
      <c r="C4" t="s">
        <v>9</v>
      </c>
      <c r="D4" s="49">
        <v>7509.46</v>
      </c>
      <c r="E4" s="44">
        <v>3881.25</v>
      </c>
      <c r="F4" s="44">
        <v>11586.3</v>
      </c>
      <c r="G4" s="44">
        <v>230</v>
      </c>
      <c r="H4" s="44">
        <f t="shared" si="0"/>
        <v>23207.01</v>
      </c>
    </row>
    <row r="5" spans="1:9">
      <c r="A5" s="32">
        <v>2016000083</v>
      </c>
      <c r="B5" s="39" t="s">
        <v>49</v>
      </c>
      <c r="C5" t="s">
        <v>9</v>
      </c>
      <c r="D5" s="49">
        <v>7509.46</v>
      </c>
      <c r="E5" s="44">
        <v>3881.25</v>
      </c>
      <c r="F5" s="44">
        <v>11586.3</v>
      </c>
      <c r="G5" s="44">
        <v>0</v>
      </c>
      <c r="H5" s="44">
        <f t="shared" si="0"/>
        <v>22977.01</v>
      </c>
    </row>
    <row r="6" spans="1:9">
      <c r="A6" s="32">
        <v>2016000127</v>
      </c>
      <c r="B6" s="39" t="s">
        <v>46</v>
      </c>
      <c r="C6" t="s">
        <v>9</v>
      </c>
      <c r="D6" s="49">
        <v>7709.37</v>
      </c>
      <c r="E6" s="44">
        <v>3881.25</v>
      </c>
      <c r="F6" s="44">
        <v>11972.52</v>
      </c>
      <c r="G6" s="44">
        <v>230</v>
      </c>
      <c r="H6" s="44">
        <f t="shared" si="0"/>
        <v>23793.14</v>
      </c>
    </row>
    <row r="7" spans="1:9">
      <c r="A7" s="32">
        <v>2016000165</v>
      </c>
      <c r="B7" s="39" t="s">
        <v>50</v>
      </c>
      <c r="C7" t="s">
        <v>9</v>
      </c>
      <c r="D7" s="49">
        <v>7709.37</v>
      </c>
      <c r="E7" s="44">
        <v>3881.25</v>
      </c>
      <c r="F7" s="44">
        <v>12358.73</v>
      </c>
      <c r="G7" s="44">
        <v>0</v>
      </c>
      <c r="H7" s="44">
        <f t="shared" si="0"/>
        <v>23949.35</v>
      </c>
    </row>
    <row r="8" spans="1:9">
      <c r="A8" s="32">
        <v>2016000209</v>
      </c>
      <c r="B8" s="39" t="s">
        <v>51</v>
      </c>
      <c r="C8" t="s">
        <v>9</v>
      </c>
      <c r="D8" s="49">
        <v>7709.37</v>
      </c>
      <c r="E8" s="44">
        <v>3881.25</v>
      </c>
      <c r="F8" s="44">
        <v>12358.73</v>
      </c>
      <c r="G8" s="44">
        <v>0</v>
      </c>
      <c r="H8" s="44">
        <f t="shared" si="0"/>
        <v>23949.35</v>
      </c>
    </row>
    <row r="9" spans="1:9">
      <c r="A9" s="32">
        <v>2016000225</v>
      </c>
      <c r="B9" s="39" t="s">
        <v>52</v>
      </c>
      <c r="C9" t="s">
        <v>9</v>
      </c>
      <c r="D9" s="49">
        <v>7709.37</v>
      </c>
      <c r="E9" s="44">
        <v>3881.25</v>
      </c>
      <c r="F9" s="44">
        <v>12358.73</v>
      </c>
      <c r="G9" s="44">
        <v>0</v>
      </c>
      <c r="H9" s="44">
        <f t="shared" si="0"/>
        <v>23949.35</v>
      </c>
    </row>
    <row r="10" spans="1:9" s="28" customFormat="1">
      <c r="A10" s="33">
        <v>2016000255</v>
      </c>
      <c r="B10" s="38" t="s">
        <v>53</v>
      </c>
      <c r="C10" s="28" t="s">
        <v>9</v>
      </c>
      <c r="D10" s="68">
        <v>7709.37</v>
      </c>
      <c r="E10" s="44">
        <v>3881.25</v>
      </c>
      <c r="F10" s="44">
        <v>12358.73</v>
      </c>
      <c r="G10" s="44">
        <v>230</v>
      </c>
      <c r="H10" s="44">
        <f t="shared" si="0"/>
        <v>24179.35</v>
      </c>
    </row>
    <row r="11" spans="1:9">
      <c r="A11" s="32">
        <v>2016000311</v>
      </c>
      <c r="B11" s="39" t="s">
        <v>54</v>
      </c>
      <c r="C11" t="s">
        <v>9</v>
      </c>
      <c r="D11" s="49">
        <v>7709.37</v>
      </c>
      <c r="E11" s="44">
        <v>3881.25</v>
      </c>
      <c r="F11" s="44">
        <v>12358.73</v>
      </c>
      <c r="G11" s="44">
        <v>0</v>
      </c>
      <c r="H11" s="44">
        <f t="shared" si="0"/>
        <v>23949.35</v>
      </c>
    </row>
    <row r="12" spans="1:9">
      <c r="A12" s="32">
        <v>2016000346</v>
      </c>
      <c r="B12" s="39" t="s">
        <v>48</v>
      </c>
      <c r="C12" t="s">
        <v>9</v>
      </c>
      <c r="D12" s="49">
        <v>7709.37</v>
      </c>
      <c r="E12" s="44">
        <v>3881.25</v>
      </c>
      <c r="F12" s="44">
        <v>12358.73</v>
      </c>
      <c r="G12" s="44">
        <v>0</v>
      </c>
      <c r="H12" s="44">
        <f t="shared" si="0"/>
        <v>23949.35</v>
      </c>
    </row>
    <row r="13" spans="1:9">
      <c r="A13" s="32">
        <v>2016000388</v>
      </c>
      <c r="B13" s="39" t="s">
        <v>55</v>
      </c>
      <c r="C13" t="s">
        <v>9</v>
      </c>
      <c r="D13" s="49">
        <v>7709.37</v>
      </c>
      <c r="E13" s="44">
        <v>3881.25</v>
      </c>
      <c r="F13" s="44">
        <v>12358.73</v>
      </c>
      <c r="G13" s="44">
        <v>230</v>
      </c>
      <c r="H13" s="44">
        <f t="shared" si="0"/>
        <v>24179.35</v>
      </c>
    </row>
    <row r="14" spans="1:9" s="28" customFormat="1">
      <c r="A14" s="33"/>
      <c r="B14" s="36"/>
      <c r="D14" s="53">
        <f>SUM(D2:D13)</f>
        <v>91712.799999999988</v>
      </c>
      <c r="E14" s="53">
        <f>SUM(E2:E13)</f>
        <v>46575</v>
      </c>
      <c r="F14" s="53">
        <f>SUM(F2:F13)</f>
        <v>144828.82999999999</v>
      </c>
      <c r="G14" s="53">
        <f>SUM(G2:G13)</f>
        <v>920</v>
      </c>
      <c r="H14" s="53">
        <f>SUM(H2:H13)</f>
        <v>284036.63</v>
      </c>
    </row>
    <row r="15" spans="1:9" s="28" customFormat="1">
      <c r="A15" s="33"/>
      <c r="B15" s="36"/>
      <c r="D15" s="36"/>
      <c r="E15" s="36"/>
      <c r="F15" s="36"/>
      <c r="G15" s="36"/>
      <c r="H15" s="36"/>
    </row>
    <row r="20" spans="3:8">
      <c r="C20" s="28"/>
      <c r="D20" s="36"/>
      <c r="E20" s="36"/>
      <c r="F20" s="36"/>
      <c r="G20" s="36"/>
      <c r="H20" s="36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H19"/>
  <sheetViews>
    <sheetView zoomScaleNormal="100" workbookViewId="0">
      <selection activeCell="D8" sqref="D8"/>
    </sheetView>
  </sheetViews>
  <sheetFormatPr defaultColWidth="11.5546875" defaultRowHeight="13.2"/>
  <cols>
    <col min="1" max="1" width="13.6640625" style="32" customWidth="1"/>
    <col min="2" max="2" width="11.5546875" style="35"/>
    <col min="3" max="3" width="11.5546875" style="43"/>
    <col min="4" max="4" width="18.88671875" customWidth="1"/>
    <col min="5" max="5" width="23.5546875" customWidth="1"/>
  </cols>
  <sheetData>
    <row r="2" spans="1:8">
      <c r="A2" s="33">
        <v>2015000390</v>
      </c>
      <c r="B2" s="38" t="s">
        <v>47</v>
      </c>
      <c r="C2" s="44">
        <v>65923</v>
      </c>
      <c r="D2" s="28" t="s">
        <v>9</v>
      </c>
      <c r="E2" s="29"/>
    </row>
    <row r="3" spans="1:8">
      <c r="A3" s="32">
        <v>2016000026</v>
      </c>
      <c r="B3" s="39" t="s">
        <v>58</v>
      </c>
      <c r="C3" s="43">
        <v>69817.490000000005</v>
      </c>
      <c r="D3" t="s">
        <v>9</v>
      </c>
      <c r="E3" s="2"/>
    </row>
    <row r="4" spans="1:8">
      <c r="A4" s="32">
        <v>2016000053</v>
      </c>
      <c r="B4" s="39" t="s">
        <v>56</v>
      </c>
      <c r="C4" s="43">
        <v>65922.990000000005</v>
      </c>
      <c r="D4" t="s">
        <v>9</v>
      </c>
      <c r="E4" s="2"/>
    </row>
    <row r="5" spans="1:8">
      <c r="A5" s="32">
        <v>2016000083</v>
      </c>
      <c r="B5" s="39" t="s">
        <v>49</v>
      </c>
      <c r="C5" s="43">
        <v>65922.990000000005</v>
      </c>
      <c r="D5" t="s">
        <v>9</v>
      </c>
      <c r="E5" s="2"/>
    </row>
    <row r="6" spans="1:8">
      <c r="A6" s="32">
        <v>2016000127</v>
      </c>
      <c r="B6" s="39" t="s">
        <v>46</v>
      </c>
      <c r="C6" s="43">
        <v>65922.990000000005</v>
      </c>
      <c r="D6" t="s">
        <v>9</v>
      </c>
      <c r="E6" s="2"/>
    </row>
    <row r="7" spans="1:8">
      <c r="A7" s="32">
        <v>2016000165</v>
      </c>
      <c r="B7" s="39" t="s">
        <v>50</v>
      </c>
      <c r="C7" s="43">
        <v>65922.990000000005</v>
      </c>
      <c r="D7" t="s">
        <v>9</v>
      </c>
      <c r="E7" s="2"/>
    </row>
    <row r="8" spans="1:8">
      <c r="A8" s="32">
        <v>2016000209</v>
      </c>
      <c r="B8" s="39" t="s">
        <v>51</v>
      </c>
      <c r="C8" s="43">
        <v>73556.39</v>
      </c>
      <c r="D8" t="s">
        <v>9</v>
      </c>
      <c r="E8" s="2"/>
    </row>
    <row r="9" spans="1:8">
      <c r="A9" s="32">
        <v>2016000225</v>
      </c>
      <c r="B9" s="39" t="s">
        <v>52</v>
      </c>
      <c r="C9" s="43">
        <v>67467.789999999994</v>
      </c>
      <c r="D9" t="s">
        <v>9</v>
      </c>
    </row>
    <row r="10" spans="1:8" s="28" customFormat="1">
      <c r="A10" s="33">
        <v>2016000255</v>
      </c>
      <c r="B10" s="38" t="s">
        <v>53</v>
      </c>
      <c r="C10" s="44">
        <v>67931.199999999997</v>
      </c>
      <c r="D10" s="28" t="s">
        <v>9</v>
      </c>
      <c r="E10" s="29"/>
    </row>
    <row r="11" spans="1:8">
      <c r="A11" s="32">
        <v>2016000311</v>
      </c>
      <c r="B11" s="39" t="s">
        <v>54</v>
      </c>
      <c r="C11" s="43">
        <v>67931.22</v>
      </c>
      <c r="D11" t="s">
        <v>9</v>
      </c>
      <c r="E11" s="2"/>
    </row>
    <row r="12" spans="1:8">
      <c r="A12" s="32">
        <v>2016000346</v>
      </c>
      <c r="B12" s="39" t="s">
        <v>48</v>
      </c>
      <c r="C12" s="43">
        <v>68195.72</v>
      </c>
      <c r="D12" t="s">
        <v>9</v>
      </c>
      <c r="E12" s="2"/>
    </row>
    <row r="13" spans="1:8">
      <c r="A13" s="32">
        <v>2016000388</v>
      </c>
      <c r="B13" s="39" t="s">
        <v>55</v>
      </c>
      <c r="C13" s="43">
        <v>67931.22</v>
      </c>
      <c r="D13" t="s">
        <v>9</v>
      </c>
      <c r="E13" s="2"/>
    </row>
    <row r="14" spans="1:8">
      <c r="A14" s="34"/>
      <c r="B14" s="37"/>
      <c r="C14" s="52">
        <f>SUM(C2:C13)</f>
        <v>812445.98999999987</v>
      </c>
      <c r="H14" s="2"/>
    </row>
    <row r="15" spans="1:8">
      <c r="A15" s="34"/>
      <c r="B15" s="37"/>
      <c r="H15" s="2"/>
    </row>
    <row r="16" spans="1:8">
      <c r="D16" s="3"/>
    </row>
    <row r="19" spans="4:4">
      <c r="D19" s="30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D6"/>
  <sheetViews>
    <sheetView zoomScaleNormal="100" workbookViewId="0">
      <selection activeCell="E29" sqref="E29"/>
    </sheetView>
  </sheetViews>
  <sheetFormatPr defaultColWidth="11.5546875" defaultRowHeight="13.2"/>
  <cols>
    <col min="1" max="2" width="13.6640625" customWidth="1"/>
    <col min="3" max="3" width="11.5546875" style="4"/>
    <col min="4" max="4" width="19.6640625" customWidth="1"/>
    <col min="5" max="5" width="19.33203125" customWidth="1"/>
  </cols>
  <sheetData>
    <row r="2" spans="1:4" s="28" customFormat="1">
      <c r="A2" s="28">
        <v>2016000082</v>
      </c>
      <c r="B2" s="38" t="s">
        <v>49</v>
      </c>
      <c r="C2" s="69">
        <v>12650</v>
      </c>
      <c r="D2" s="28" t="s">
        <v>9</v>
      </c>
    </row>
    <row r="3" spans="1:4">
      <c r="A3">
        <v>2016000210</v>
      </c>
      <c r="B3" s="39" t="s">
        <v>51</v>
      </c>
      <c r="C3" s="4">
        <v>12650</v>
      </c>
      <c r="D3" t="s">
        <v>9</v>
      </c>
    </row>
    <row r="4" spans="1:4">
      <c r="A4">
        <v>2016000312</v>
      </c>
      <c r="B4" s="39" t="s">
        <v>54</v>
      </c>
      <c r="C4" s="4">
        <v>12650</v>
      </c>
      <c r="D4" s="28" t="s">
        <v>9</v>
      </c>
    </row>
    <row r="5" spans="1:4" s="28" customFormat="1">
      <c r="A5" s="28">
        <v>2016000386</v>
      </c>
      <c r="B5" s="39" t="s">
        <v>55</v>
      </c>
      <c r="C5" s="54">
        <v>12650</v>
      </c>
      <c r="D5" s="28" t="s">
        <v>9</v>
      </c>
    </row>
    <row r="6" spans="1:4" s="28" customFormat="1">
      <c r="B6" s="39"/>
      <c r="C6" s="46">
        <f>SUM(C2:C5)</f>
        <v>50600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3"/>
  <sheetViews>
    <sheetView zoomScaleNormal="100" workbookViewId="0">
      <selection activeCell="C4" sqref="C4"/>
    </sheetView>
  </sheetViews>
  <sheetFormatPr defaultColWidth="11.5546875" defaultRowHeight="13.2"/>
  <cols>
    <col min="1" max="1" width="17.33203125" customWidth="1"/>
    <col min="2" max="2" width="17.5546875" style="2" customWidth="1"/>
    <col min="3" max="3" width="17" customWidth="1"/>
    <col min="5" max="5" width="11.5546875" style="2"/>
  </cols>
  <sheetData>
    <row r="1" spans="1:3">
      <c r="A1" s="50" t="s">
        <v>59</v>
      </c>
      <c r="B1" t="s">
        <v>60</v>
      </c>
    </row>
    <row r="3" spans="1:3" ht="14.4">
      <c r="A3" s="51">
        <v>505545</v>
      </c>
      <c r="B3" s="51">
        <v>83200</v>
      </c>
      <c r="C3" t="s">
        <v>66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2:D6"/>
  <sheetViews>
    <sheetView zoomScaleNormal="100" workbookViewId="0">
      <selection activeCell="D18" sqref="D18"/>
    </sheetView>
  </sheetViews>
  <sheetFormatPr defaultColWidth="11.5546875" defaultRowHeight="13.2"/>
  <cols>
    <col min="1" max="1" width="13.5546875" style="32" customWidth="1"/>
    <col min="2" max="2" width="11.5546875" style="35"/>
    <col min="3" max="3" width="14.33203125" style="43" customWidth="1"/>
  </cols>
  <sheetData>
    <row r="2" spans="1:4" s="28" customFormat="1">
      <c r="A2" s="33">
        <v>2016000001</v>
      </c>
      <c r="B2" s="36" t="s">
        <v>61</v>
      </c>
      <c r="C2" s="44">
        <v>36516</v>
      </c>
      <c r="D2" s="28" t="s">
        <v>10</v>
      </c>
    </row>
    <row r="3" spans="1:4">
      <c r="A3" s="32">
        <v>2016000007</v>
      </c>
      <c r="B3" s="35" t="s">
        <v>62</v>
      </c>
      <c r="C3" s="43">
        <v>31381.5</v>
      </c>
      <c r="D3" t="s">
        <v>10</v>
      </c>
    </row>
    <row r="4" spans="1:4">
      <c r="A4" s="32">
        <v>2016000010</v>
      </c>
      <c r="B4" s="35" t="s">
        <v>63</v>
      </c>
      <c r="C4" s="43">
        <v>39821</v>
      </c>
      <c r="D4" t="s">
        <v>10</v>
      </c>
    </row>
    <row r="5" spans="1:4">
      <c r="A5" s="32">
        <v>2016000015</v>
      </c>
      <c r="B5" s="35" t="s">
        <v>64</v>
      </c>
      <c r="C5" s="43">
        <v>38098.5</v>
      </c>
      <c r="D5" t="s">
        <v>10</v>
      </c>
    </row>
    <row r="6" spans="1:4">
      <c r="C6" s="53">
        <f>SUM(C2:C5)</f>
        <v>145817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Souhrn</vt:lpstr>
      <vt:lpstr>Nebezpečný odpad</vt:lpstr>
      <vt:lpstr>Platba za svoz BIO</vt:lpstr>
      <vt:lpstr>papír, plasty, sklo</vt:lpstr>
      <vt:lpstr>ko</vt:lpstr>
      <vt:lpstr>Velkoobjemný komunální odpad</vt:lpstr>
      <vt:lpstr>odpady - příjem</vt:lpstr>
      <vt:lpstr>EKO-KOM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Oustred-Asistent</cp:lastModifiedBy>
  <cp:lastPrinted>2016-12-14T12:50:01Z</cp:lastPrinted>
  <dcterms:created xsi:type="dcterms:W3CDTF">2015-01-29T12:52:26Z</dcterms:created>
  <dcterms:modified xsi:type="dcterms:W3CDTF">2017-12-06T12:31:11Z</dcterms:modified>
</cp:coreProperties>
</file>