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 activeTab="1"/>
  </bookViews>
  <sheets>
    <sheet name="Položky" sheetId="1" r:id="rId1"/>
    <sheet name="Paragrafy" sheetId="2" r:id="rId2"/>
  </sheets>
  <calcPr calcId="125725"/>
</workbook>
</file>

<file path=xl/calcChain.xml><?xml version="1.0" encoding="utf-8"?>
<calcChain xmlns="http://schemas.openxmlformats.org/spreadsheetml/2006/main">
  <c r="C49" i="2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4"/>
  <c r="C13"/>
  <c r="C12"/>
  <c r="C11"/>
  <c r="C10"/>
  <c r="C9"/>
  <c r="C8"/>
  <c r="C7"/>
  <c r="C6"/>
  <c r="C5"/>
  <c r="C4"/>
  <c r="C3"/>
  <c r="C15" s="1"/>
  <c r="H241" i="1"/>
  <c r="H243" s="1"/>
  <c r="H244" s="1"/>
  <c r="H217"/>
  <c r="H213"/>
  <c r="H208"/>
  <c r="H207"/>
  <c r="H206"/>
  <c r="H209" s="1"/>
  <c r="H203"/>
  <c r="H195"/>
  <c r="H192"/>
  <c r="H181"/>
  <c r="H178"/>
  <c r="H175"/>
  <c r="H171"/>
  <c r="H168"/>
  <c r="H165"/>
  <c r="H162"/>
  <c r="H154"/>
  <c r="H144"/>
  <c r="H140"/>
  <c r="H135"/>
  <c r="H132"/>
  <c r="H127"/>
  <c r="H122"/>
  <c r="H119"/>
  <c r="H116"/>
  <c r="H112"/>
  <c r="H109"/>
  <c r="H104"/>
  <c r="H99"/>
  <c r="H94"/>
  <c r="H88"/>
  <c r="H85"/>
  <c r="H84"/>
  <c r="H81"/>
  <c r="H69"/>
  <c r="H70" s="1"/>
  <c r="H63"/>
  <c r="H60"/>
  <c r="H57"/>
  <c r="H52"/>
  <c r="H50"/>
  <c r="H48"/>
  <c r="H45"/>
  <c r="H42"/>
  <c r="H39"/>
  <c r="H36"/>
  <c r="H33"/>
  <c r="H30"/>
  <c r="D244"/>
  <c r="E244"/>
  <c r="G244"/>
  <c r="G213"/>
  <c r="B47" i="2" s="1"/>
  <c r="G217" i="1"/>
  <c r="B48" i="2" s="1"/>
  <c r="G84" i="1"/>
  <c r="G85" s="1"/>
  <c r="B20" i="2" s="1"/>
  <c r="G109" i="1"/>
  <c r="B25" i="2" s="1"/>
  <c r="G99" i="1"/>
  <c r="B23" i="2" s="1"/>
  <c r="G50" i="1"/>
  <c r="G52" s="1"/>
  <c r="B10" i="2" s="1"/>
  <c r="G208" i="1"/>
  <c r="G207"/>
  <c r="G206"/>
  <c r="F217"/>
  <c r="G243"/>
  <c r="B49" i="2" s="1"/>
  <c r="G203" i="1"/>
  <c r="B45" i="2" s="1"/>
  <c r="G195" i="1"/>
  <c r="B44" i="2" s="1"/>
  <c r="G192" i="1"/>
  <c r="B43" i="2" s="1"/>
  <c r="G181" i="1"/>
  <c r="B42" i="2" s="1"/>
  <c r="G178" i="1"/>
  <c r="B41" i="2" s="1"/>
  <c r="G175" i="1"/>
  <c r="B40" i="2" s="1"/>
  <c r="G171" i="1"/>
  <c r="B39" i="2" s="1"/>
  <c r="G168" i="1"/>
  <c r="B38" i="2" s="1"/>
  <c r="G165" i="1"/>
  <c r="B37" i="2" s="1"/>
  <c r="G162" i="1"/>
  <c r="B36" i="2" s="1"/>
  <c r="G154" i="1"/>
  <c r="B35" i="2" s="1"/>
  <c r="G144" i="1"/>
  <c r="B34" i="2" s="1"/>
  <c r="G140" i="1"/>
  <c r="B33" i="2" s="1"/>
  <c r="G135" i="1"/>
  <c r="B32" i="2" s="1"/>
  <c r="G132" i="1"/>
  <c r="B31" i="2" s="1"/>
  <c r="G127" i="1"/>
  <c r="B30" i="2" s="1"/>
  <c r="G122" i="1"/>
  <c r="B29" i="2" s="1"/>
  <c r="G119" i="1"/>
  <c r="B28" i="2" s="1"/>
  <c r="G116" i="1"/>
  <c r="B27" i="2" s="1"/>
  <c r="G112" i="1"/>
  <c r="B26" i="2" s="1"/>
  <c r="G104" i="1"/>
  <c r="B24" i="2" s="1"/>
  <c r="G94" i="1"/>
  <c r="B22" i="2" s="1"/>
  <c r="G88" i="1"/>
  <c r="B21" i="2" s="1"/>
  <c r="G81" i="1"/>
  <c r="G69"/>
  <c r="B14" i="2" s="1"/>
  <c r="G63" i="1"/>
  <c r="B13" i="2" s="1"/>
  <c r="G60" i="1"/>
  <c r="B12" i="2" s="1"/>
  <c r="G57" i="1"/>
  <c r="B11" i="2" s="1"/>
  <c r="G48" i="1"/>
  <c r="B9" i="2" s="1"/>
  <c r="G45" i="1"/>
  <c r="B8" i="2" s="1"/>
  <c r="G42" i="1"/>
  <c r="B7" i="2" s="1"/>
  <c r="G39" i="1"/>
  <c r="B6" i="2" s="1"/>
  <c r="G36" i="1"/>
  <c r="B5" i="2" s="1"/>
  <c r="G33" i="1"/>
  <c r="B4" i="2" s="1"/>
  <c r="G30" i="1"/>
  <c r="B3" i="2" s="1"/>
  <c r="F243" i="1"/>
  <c r="F213"/>
  <c r="F209"/>
  <c r="F203"/>
  <c r="F195"/>
  <c r="F192"/>
  <c r="F181"/>
  <c r="F178"/>
  <c r="F175"/>
  <c r="F171"/>
  <c r="F168"/>
  <c r="F165"/>
  <c r="F162"/>
  <c r="F154"/>
  <c r="F144"/>
  <c r="F140"/>
  <c r="F135"/>
  <c r="F132"/>
  <c r="F127"/>
  <c r="F122"/>
  <c r="F119"/>
  <c r="F116"/>
  <c r="F112"/>
  <c r="F109"/>
  <c r="F104"/>
  <c r="F99"/>
  <c r="F94"/>
  <c r="F88"/>
  <c r="F85"/>
  <c r="F81"/>
  <c r="F69"/>
  <c r="F63"/>
  <c r="F60"/>
  <c r="F57"/>
  <c r="F45"/>
  <c r="F42"/>
  <c r="F39"/>
  <c r="F36"/>
  <c r="F33"/>
  <c r="F52"/>
  <c r="F48"/>
  <c r="F30"/>
  <c r="C50" i="2" l="1"/>
  <c r="C52" s="1"/>
  <c r="F244" i="1"/>
  <c r="F70"/>
  <c r="G70"/>
  <c r="G209"/>
  <c r="B46" i="2" s="1"/>
  <c r="B19"/>
  <c r="B15"/>
  <c r="B50" l="1"/>
  <c r="B52" s="1"/>
</calcChain>
</file>

<file path=xl/sharedStrings.xml><?xml version="1.0" encoding="utf-8"?>
<sst xmlns="http://schemas.openxmlformats.org/spreadsheetml/2006/main" count="389" uniqueCount="221">
  <si>
    <t>I. Rozpočtové příjmy</t>
  </si>
  <si>
    <t>Paragraf</t>
  </si>
  <si>
    <t>Položka</t>
  </si>
  <si>
    <t>Text</t>
  </si>
  <si>
    <t>Rozpočet schválený</t>
  </si>
  <si>
    <t>Rozpočet po změnách</t>
  </si>
  <si>
    <t>a</t>
  </si>
  <si>
    <t>b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</si>
  <si>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0000 - - </t>
    </r>
  </si>
  <si>
    <t>Daň z příjmů fyz. osob ze záv.</t>
  </si>
  <si>
    <t>Daň z příjmu fyz. osob ze sam.</t>
  </si>
  <si>
    <t>Daň z příjmu fyz. osob z kap.</t>
  </si>
  <si>
    <t>Daň z příjmů práv. osob</t>
  </si>
  <si>
    <t>Daň z přidané hodnoty</t>
  </si>
  <si>
    <t>Odvody za odnětí půdy ze zemědělského půdního fondu</t>
  </si>
  <si>
    <t>Poplatek za provoz systemu shromažďování, sběru, přípravy, třídění využívání a odstraňování kom. odpadů</t>
  </si>
  <si>
    <t>Poplatek ze psů</t>
  </si>
  <si>
    <t>Poplatek ze užívání veř. prostranství</t>
  </si>
  <si>
    <t>Poplatek z ubytovací kapacity</t>
  </si>
  <si>
    <t>Správní poplatky</t>
  </si>
  <si>
    <t>Odvod z výtěžku provozování loterií</t>
  </si>
  <si>
    <t>Dan z nemovitostí</t>
  </si>
  <si>
    <t>Neinv. přij. transfery ze st. rozp. v rámci souhrn. dotač. vzta</t>
  </si>
  <si>
    <t>Neinvestiční přijaté transfery od obcí</t>
  </si>
  <si>
    <t>Ostatní investiční přijaté transfery ze státního rozpočtu</t>
  </si>
  <si>
    <t>Součet</t>
  </si>
  <si>
    <t>Příjmy z pronájmu majetku j. n.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</si>
  <si>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2310 - Pitná voda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</si>
  <si>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2321 - Odvád. a čišt. odp. vod a nakládání s kaly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</si>
  <si>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2341 - Voda v zemědělské krajině </t>
    </r>
  </si>
  <si>
    <t>Příjmy z pronájmu ost. nem. a jejich částí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</si>
  <si>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3299 - Ostatní činnost a nespecifikované výdeja </t>
    </r>
  </si>
  <si>
    <t>Ostatní nedaňové příjmy jinde nezařazené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</si>
  <si>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3319 - Ostatní záležitosti kultury </t>
    </r>
  </si>
  <si>
    <t>Příjmy z poskytování služeb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</si>
  <si>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3412 - Tělovýchova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</si>
  <si>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3429 - Zájmová činnost a rekreace </t>
    </r>
  </si>
  <si>
    <t>Ost. neinvestiční transfery neziskovým a podob. organizacím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</si>
  <si>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3612 - Bytové hospodářství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</si>
  <si>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3635 - Územní plánování </t>
    </r>
  </si>
  <si>
    <t>Příjmy z prodeje pozemků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</si>
  <si>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3639 - Komunální služby a územní rozvoj j. n. </t>
    </r>
  </si>
  <si>
    <t>Příjmy z vlastní činnosti jinde nespecifikované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</si>
  <si>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3722 - Sběr a odvoz komunálních odpadů </t>
    </r>
  </si>
  <si>
    <t>Příjmy z prodeje zboží (již nakoupeného za účelem prodeje)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</si>
  <si>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3723 - Sběr a odvoz ostatních odpadů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</si>
  <si>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3726 - Využívání a zneškodňování ostat. odpadů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</si>
  <si>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3745 - Péče o vzhled obcí a veřejnou zeleň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</si>
  <si>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5512 - Požární ochrana - dobr. část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</si>
  <si>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6171 - Činnost místní správy </t>
    </r>
  </si>
  <si>
    <t>Přijaté neinvestiční dary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</si>
  <si>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>Celkem:</t>
    </r>
  </si>
  <si>
    <t>II. Rozpočtové výdaje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</si>
  <si>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2212 - Silnice </t>
    </r>
  </si>
  <si>
    <t>Drobný hmotný dlouhodobý majetek</t>
  </si>
  <si>
    <t>Nákup ostatních služeb</t>
  </si>
  <si>
    <t>Opravy a udržování</t>
  </si>
  <si>
    <t>Budovy, haly a stavby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</si>
  <si>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2219 - Ost. záležitosti pozemních komunikací </t>
    </r>
  </si>
  <si>
    <t>Služby peněžních ústavů</t>
  </si>
  <si>
    <t>Plyn</t>
  </si>
  <si>
    <t>Elektrická energie</t>
  </si>
  <si>
    <t>Ostatní osobní výdaje</t>
  </si>
  <si>
    <t>Výdaje na dodav. pořízení info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</si>
  <si>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3111 - Předškolní zařízení </t>
    </r>
  </si>
  <si>
    <t>Nákup materiálu j. n.</t>
  </si>
  <si>
    <t>Studená voda</t>
  </si>
  <si>
    <t>Neinv. přísp. zřízeným PO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</si>
  <si>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3113 - Základní školy </t>
    </r>
  </si>
  <si>
    <t>Neinvestiční transfery obecně prospěšným spol.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</si>
  <si>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3326 - Pořízení, zachování a obnova hodnot míst. kultur. nár. a hist. po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</si>
  <si>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3349 - Ostatní záležitosti sdělovacích prostředků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</si>
  <si>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3399 - Zálež. kultury, církví a sděl. prostředků </t>
    </r>
  </si>
  <si>
    <t>Výdaje na pořádání věcí a služeb - pohoštění</t>
  </si>
  <si>
    <t>Pohonné hmoty a maziva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</si>
  <si>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3419 - Ost. tělovýchovná činnost </t>
    </r>
  </si>
  <si>
    <t>Neinvestiční transfery občanským sdružením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</si>
  <si>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3421 - Využití volného času dětí a mládeže </t>
    </r>
  </si>
  <si>
    <t>Služby telekomunikací a radiokomunikací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</si>
  <si>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3631 - Veřejné osvětlení </t>
    </r>
  </si>
  <si>
    <t>Pov. poj. na soc. zab. a př. n</t>
  </si>
  <si>
    <t>Pov. poj. na veřejné zdravotní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</si>
  <si>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3636 - Územní rozvoj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</si>
  <si>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3721 - Sběr a odvoz nebezpečných odpadů </t>
    </r>
  </si>
  <si>
    <t>Nákup zboží</t>
  </si>
  <si>
    <t>Platy zaměstnanců v pracovním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</si>
  <si>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4351 - Osobní asistence, pečovat. služba a podpora samostat. bydlení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</si>
  <si>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6112 - Zastupitelstva obcí </t>
    </r>
  </si>
  <si>
    <t>Odměny členů zastupitelstva obce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</si>
  <si>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6115 - Volby do zastupitelstev územních samosprávních celků </t>
    </r>
  </si>
  <si>
    <t>Pov. poj. na úrazové pojištění</t>
  </si>
  <si>
    <t>Výdaje na knihy, učební pomůcky</t>
  </si>
  <si>
    <t>Služby pošt</t>
  </si>
  <si>
    <t>Nájemné</t>
  </si>
  <si>
    <t>Služby školení a vzdělávání</t>
  </si>
  <si>
    <t>Cestovné (tuzemské i zahraniční)</t>
  </si>
  <si>
    <t>Platby daní a poplatků st. rozpočtu</t>
  </si>
  <si>
    <t>Pozemky</t>
  </si>
  <si>
    <t>Celkem</t>
  </si>
  <si>
    <t>Kniha</t>
  </si>
  <si>
    <t>Popelnice</t>
  </si>
  <si>
    <t>Projekce</t>
  </si>
  <si>
    <t>Sklenář</t>
  </si>
  <si>
    <t>Stavidlo</t>
  </si>
  <si>
    <t>Projekce renaturalizace</t>
  </si>
  <si>
    <t>WC, zahrada</t>
  </si>
  <si>
    <t>VU3V</t>
  </si>
  <si>
    <t>oprava tatry + garáž</t>
  </si>
  <si>
    <t>6118 - Volby prezidenta republiky</t>
  </si>
  <si>
    <t>6118 -  Volby prezidenta republiky</t>
  </si>
  <si>
    <t>Navrhovaný rozpočet</t>
  </si>
  <si>
    <t>0000 - - (daňové příjmy, poplatky, dary, dotace atd.)</t>
  </si>
  <si>
    <t xml:space="preserve">2310 - Pitná voda </t>
  </si>
  <si>
    <t xml:space="preserve">2321 - Odvád. a čišt. odp. vod a nakládání s kaly </t>
  </si>
  <si>
    <t xml:space="preserve">2341 - Voda v zemědělské krajině </t>
  </si>
  <si>
    <t xml:space="preserve">3299 - Ostatní činnost a nespecifikované výdeja </t>
  </si>
  <si>
    <t xml:space="preserve">3319 - Ostatní záležitosti kultury </t>
  </si>
  <si>
    <t xml:space="preserve">3429 - Zájmová činnost a rekreace </t>
  </si>
  <si>
    <t xml:space="preserve">3612 - Bytové hospodářství </t>
  </si>
  <si>
    <t xml:space="preserve">3639 - Komunální služby a územní rozvoj j. n. </t>
  </si>
  <si>
    <t xml:space="preserve">3722 - Sběr a odvoz komunálních odpadů </t>
  </si>
  <si>
    <t xml:space="preserve">3723 - Sběr a odvoz ostatních odpadů </t>
  </si>
  <si>
    <t xml:space="preserve">3726 - Využívání a zneškodňování ostat. odpadů </t>
  </si>
  <si>
    <t xml:space="preserve">5512 - Požární ochrana - dobr. část </t>
  </si>
  <si>
    <t xml:space="preserve">6171 - Činnost místní správy </t>
  </si>
  <si>
    <t xml:space="preserve">2212 - Silnice </t>
  </si>
  <si>
    <t xml:space="preserve">2219 - Ost. záležitosti pozemních komunikací </t>
  </si>
  <si>
    <t xml:space="preserve">3111 - Předškolní zařízení </t>
  </si>
  <si>
    <t xml:space="preserve">3113 - Základní školy </t>
  </si>
  <si>
    <t xml:space="preserve">3299 - Ostatní činnost a nespecifikované výdeje </t>
  </si>
  <si>
    <t xml:space="preserve">3326 - Pořízení, zachování a obnova hodnot míst. kultur. nár. a hist. </t>
  </si>
  <si>
    <t xml:space="preserve">3349 - Ostatní záležitosti sdělovacích prostředků </t>
  </si>
  <si>
    <t xml:space="preserve">3399 - Zálež. kultury, církví a sděl. prostředků </t>
  </si>
  <si>
    <t xml:space="preserve">3412 - Tělovýchova </t>
  </si>
  <si>
    <t xml:space="preserve">3419 - Ost. tělovýchovná činnost </t>
  </si>
  <si>
    <t xml:space="preserve">3421 - Využití volného času dětí a mládeže </t>
  </si>
  <si>
    <t xml:space="preserve">3631 - Veřejné osvětlení </t>
  </si>
  <si>
    <t xml:space="preserve">3635 - Územní plánování </t>
  </si>
  <si>
    <t xml:space="preserve">3636 - Územní rozvoj </t>
  </si>
  <si>
    <t xml:space="preserve">3721 - Sběr a odvoz nebezpečných odpadů </t>
  </si>
  <si>
    <t xml:space="preserve">3745 - Péče o vzhled obcí a veřejnou zeleň </t>
  </si>
  <si>
    <t xml:space="preserve">4351 - Osobní asist., pečovat. služba a podpora samostat. bydlení </t>
  </si>
  <si>
    <t xml:space="preserve">6112 - Zastupitelstva obcí </t>
  </si>
  <si>
    <t xml:space="preserve">6115 - Volby do zastupitelstev územních samosprávních celků </t>
  </si>
  <si>
    <t>Návrh</t>
  </si>
  <si>
    <t>Do listopadu</t>
  </si>
  <si>
    <t>Schválený</t>
  </si>
  <si>
    <t>Návrh rozpočtu obce Středokluky na rok 2018</t>
  </si>
  <si>
    <t xml:space="preserve">Návrh je založen na výkazu pro hodnocení plnění rozpočtů územních samosprávních celků, regionálních rad a dobrovolných svazků obcí. </t>
  </si>
  <si>
    <t>Podrobnější informace naleznete na www.stredokluky.cz/rozpocet18</t>
  </si>
  <si>
    <t>Název a sídlo vykazující jednotky: Obec Středokluky, Lidická 61, Středokluky, 252 68, CZ, IČO 00241695</t>
  </si>
  <si>
    <t>Pozn. Rozpočet bude schvalován tzv. na paragrafy. Tedy dle rozložení ve druhé záložce tohoto souboru. Detailnější rodělení dle položek je zde pro lepší pochopení rozpočtování. Stejně tak hospodaření roku 2017.</t>
  </si>
  <si>
    <t>Výběr DPH by se měl v příštím roce zvýšit, pro naši obec by to mělo znamenat nejméně 500 tisíc navíc.</t>
  </si>
  <si>
    <t xml:space="preserve">Tento příjem byl snížen předposlední reformou rozpočtového určení daní. </t>
  </si>
  <si>
    <t>Příjmy z odnětí jistě budou, bohužel dnes nedokážeme stanovit jejich výši. V roce 2017 šlo z větší části o pokutu.</t>
  </si>
  <si>
    <t>Jeho výběr závisí na počtu obyvatel a zkolaudovaných nemovitostí.</t>
  </si>
  <si>
    <t>Automaty byly z obce odstraněny, tedy se jedná o vítěžek z losů a loterie sazka prodávané na poště a benzínce.</t>
  </si>
  <si>
    <t xml:space="preserve">Obec nemění sazby, pouze se navyšuje zastavěná plocha. </t>
  </si>
  <si>
    <t>Odhad výnosu příspěvku na přenesenou státní správu.</t>
  </si>
  <si>
    <t>Poplatek za možnost zásahu JSDH v Číčovicích.</t>
  </si>
  <si>
    <t>Dotace MMR na mulifunkční sportovní hřiště.</t>
  </si>
  <si>
    <t>Nájemné za vodovod.</t>
  </si>
  <si>
    <t>Nájemné za kanalizaci.</t>
  </si>
  <si>
    <t>Nájemné za rybník.</t>
  </si>
  <si>
    <t>Univerzita 3. věku.</t>
  </si>
  <si>
    <t>Sportovní areál koupaliště.</t>
  </si>
  <si>
    <t>Příjmy z pronájmu bytů.</t>
  </si>
  <si>
    <t>Prodej pozemků pod bytovkami.</t>
  </si>
  <si>
    <t>Příjem za svoz bioodpadu.</t>
  </si>
  <si>
    <t>Dar Letiště Praha</t>
  </si>
  <si>
    <t>Značky</t>
  </si>
  <si>
    <t>Komunikace Sedlička.</t>
  </si>
  <si>
    <t>Komunikace Nové Středokluky, opravy výmolů.</t>
  </si>
  <si>
    <t>Hydrant pro čerpání tlakové vody.</t>
  </si>
  <si>
    <t>Bezpečná chůze, přechod přes trať, polní cesta "Nad skálou".</t>
  </si>
  <si>
    <t>Projekce bezpečná chůze, cyklostezka rybník</t>
  </si>
  <si>
    <t>Dokončení projekce ČOV.</t>
  </si>
  <si>
    <t>Oprava kanalizace u koupaliště.</t>
  </si>
  <si>
    <t>Správa nádrží.</t>
  </si>
  <si>
    <t>Projekce zahrady.</t>
  </si>
  <si>
    <t>Příspěvky MŠ.</t>
  </si>
  <si>
    <t>Výstavba zahrady.</t>
  </si>
  <si>
    <t>Projekce WC, zahrada</t>
  </si>
  <si>
    <t>Příspěvek ZŠ.</t>
  </si>
  <si>
    <t>Odhad akce.</t>
  </si>
  <si>
    <t>Odhad spolky</t>
  </si>
  <si>
    <t xml:space="preserve">Možná údržba památek. </t>
  </si>
  <si>
    <t>Noviny, letáky, apod.</t>
  </si>
  <si>
    <t>Sportovní hřiště.</t>
  </si>
  <si>
    <t>Energie sportovní areál hřiště</t>
  </si>
  <si>
    <t>Odhad příspěvku sportovním organizacím.</t>
  </si>
  <si>
    <t>Akce pro děti.</t>
  </si>
  <si>
    <t>Příspěvky spolkům.</t>
  </si>
  <si>
    <t>Podpora spolkového života.</t>
  </si>
  <si>
    <t>Úklidové prostředky</t>
  </si>
  <si>
    <t>Topenář, úklid</t>
  </si>
  <si>
    <t xml:space="preserve">Projekce rekonstrukcí. </t>
  </si>
  <si>
    <t>Dílčí opravy.</t>
  </si>
  <si>
    <t xml:space="preserve">Elektrikář. </t>
  </si>
  <si>
    <t>Nové lampy.</t>
  </si>
  <si>
    <t>Větší údržba.</t>
  </si>
  <si>
    <t>Dokončení ÚP.</t>
  </si>
  <si>
    <t>Projekce, obecní architekt.</t>
  </si>
  <si>
    <t>Svoz nebezpečného odpadu.</t>
  </si>
  <si>
    <t>Nákup popelnic k prodeji.</t>
  </si>
  <si>
    <t>Svoz komunálního odpadu.</t>
  </si>
  <si>
    <t>Svoz tříděného odpadu.</t>
  </si>
  <si>
    <t>Svoz bioodpadu.</t>
  </si>
  <si>
    <t>Pracovní četa</t>
  </si>
  <si>
    <t>Obecní vozidlo.</t>
  </si>
  <si>
    <t>Zahradnické služby.</t>
  </si>
  <si>
    <t>Příspěvek DPS Buštěhrad.</t>
  </si>
  <si>
    <t xml:space="preserve">JSDH - vybavení. </t>
  </si>
  <si>
    <t>Odměny zastupitelů (předposlední sloupec mezd je špatně zaúčtovaný) - plat starosty je dán vyhláškou.</t>
  </si>
  <si>
    <t>Budou volby do obecníh Zastupitelstva.</t>
  </si>
  <si>
    <t>Budou prezidentské volby.</t>
  </si>
  <si>
    <t xml:space="preserve">Pracovníci úřadu. </t>
  </si>
  <si>
    <t>Právní služby.</t>
  </si>
  <si>
    <t>Účetnictví, apod.</t>
  </si>
  <si>
    <t>Možný nákup pozemků.</t>
  </si>
  <si>
    <t>Schválený rozpočet</t>
  </si>
</sst>
</file>

<file path=xl/styles.xml><?xml version="1.0" encoding="utf-8"?>
<styleSheet xmlns="http://schemas.openxmlformats.org/spreadsheetml/2006/main">
  <numFmts count="3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\ _K_č_-;\-* #,##0\ _K_č_-;_-* &quot;-&quot;??\ _K_č_-;_-@_-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sz val="28"/>
      <color theme="1"/>
      <name val="Cambria"/>
      <family val="1"/>
      <charset val="238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0" fillId="0" borderId="0" xfId="0" applyFont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wrapText="1"/>
    </xf>
    <xf numFmtId="0" fontId="0" fillId="0" borderId="0" xfId="0" applyFill="1"/>
    <xf numFmtId="0" fontId="18" fillId="0" borderId="0" xfId="0" applyFont="1" applyFill="1" applyAlignment="1">
      <alignment wrapText="1"/>
    </xf>
    <xf numFmtId="4" fontId="18" fillId="0" borderId="0" xfId="0" applyNumberFormat="1" applyFont="1" applyFill="1" applyAlignment="1">
      <alignment wrapText="1"/>
    </xf>
    <xf numFmtId="4" fontId="19" fillId="0" borderId="0" xfId="0" applyNumberFormat="1" applyFont="1" applyFill="1" applyAlignment="1">
      <alignment wrapText="1"/>
    </xf>
    <xf numFmtId="0" fontId="19" fillId="0" borderId="0" xfId="0" applyFont="1" applyFill="1" applyAlignment="1">
      <alignment wrapText="1"/>
    </xf>
    <xf numFmtId="43" fontId="21" fillId="0" borderId="0" xfId="42" applyFont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 applyFont="1" applyBorder="1"/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43" fontId="22" fillId="0" borderId="0" xfId="42" applyFont="1" applyFill="1" applyBorder="1" applyAlignment="1">
      <alignment wrapText="1"/>
    </xf>
    <xf numFmtId="0" fontId="16" fillId="0" borderId="0" xfId="0" applyFont="1" applyFill="1" applyBorder="1"/>
    <xf numFmtId="0" fontId="21" fillId="0" borderId="0" xfId="0" applyFont="1" applyBorder="1" applyAlignment="1">
      <alignment wrapText="1"/>
    </xf>
    <xf numFmtId="44" fontId="0" fillId="0" borderId="0" xfId="43" applyFont="1" applyFill="1"/>
    <xf numFmtId="44" fontId="18" fillId="33" borderId="0" xfId="43" applyFont="1" applyFill="1" applyAlignment="1">
      <alignment wrapText="1"/>
    </xf>
    <xf numFmtId="44" fontId="0" fillId="33" borderId="0" xfId="43" applyFont="1" applyFill="1"/>
    <xf numFmtId="44" fontId="19" fillId="33" borderId="0" xfId="43" applyFont="1" applyFill="1" applyAlignment="1">
      <alignment wrapText="1"/>
    </xf>
    <xf numFmtId="44" fontId="0" fillId="0" borderId="0" xfId="0" applyNumberFormat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 wrapText="1"/>
    </xf>
    <xf numFmtId="0" fontId="18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18" fillId="0" borderId="0" xfId="0" applyFont="1" applyFill="1" applyAlignment="1">
      <alignment horizontal="center" wrapText="1"/>
    </xf>
    <xf numFmtId="164" fontId="18" fillId="33" borderId="0" xfId="42" applyNumberFormat="1" applyFont="1" applyFill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wrapText="1"/>
    </xf>
    <xf numFmtId="43" fontId="18" fillId="33" borderId="0" xfId="42" applyFont="1" applyFill="1" applyAlignment="1">
      <alignment horizontal="center" wrapText="1"/>
    </xf>
    <xf numFmtId="0" fontId="0" fillId="33" borderId="0" xfId="42" applyNumberFormat="1" applyFont="1" applyFill="1" applyAlignment="1">
      <alignment horizontal="center"/>
    </xf>
    <xf numFmtId="0" fontId="24" fillId="34" borderId="0" xfId="0" applyFont="1" applyFill="1" applyBorder="1" applyAlignment="1">
      <alignment horizontal="left" wrapText="1"/>
    </xf>
    <xf numFmtId="0" fontId="25" fillId="0" borderId="0" xfId="0" applyFont="1" applyBorder="1" applyAlignment="1">
      <alignment horizontal="center" wrapText="1"/>
    </xf>
    <xf numFmtId="0" fontId="0" fillId="33" borderId="0" xfId="43" applyNumberFormat="1" applyFont="1" applyFill="1" applyAlignment="1">
      <alignment horizontal="center"/>
    </xf>
    <xf numFmtId="0" fontId="0" fillId="34" borderId="0" xfId="0" applyFill="1" applyBorder="1" applyAlignment="1">
      <alignment horizontal="left" wrapText="1"/>
    </xf>
    <xf numFmtId="0" fontId="0" fillId="0" borderId="0" xfId="0"/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25" fillId="0" borderId="0" xfId="0" applyFont="1" applyBorder="1" applyAlignment="1">
      <alignment horizontal="center" wrapText="1"/>
    </xf>
    <xf numFmtId="0" fontId="0" fillId="34" borderId="0" xfId="0" applyFill="1" applyBorder="1" applyAlignment="1">
      <alignment horizontal="left" wrapText="1"/>
    </xf>
    <xf numFmtId="0" fontId="24" fillId="34" borderId="0" xfId="0" applyFont="1" applyFill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Fill="1" applyAlignment="1">
      <alignment horizontal="center"/>
    </xf>
    <xf numFmtId="43" fontId="23" fillId="0" borderId="0" xfId="42" applyFont="1" applyFill="1" applyBorder="1" applyAlignment="1">
      <alignment horizontal="left" vertical="center" wrapText="1"/>
    </xf>
    <xf numFmtId="44" fontId="1" fillId="0" borderId="0" xfId="43" applyFont="1" applyFill="1" applyBorder="1"/>
    <xf numFmtId="44" fontId="16" fillId="0" borderId="0" xfId="43" applyFont="1" applyFill="1" applyBorder="1"/>
    <xf numFmtId="0" fontId="23" fillId="0" borderId="0" xfId="0" applyFont="1" applyFill="1" applyAlignment="1">
      <alignment horizontal="center"/>
    </xf>
  </cellXfs>
  <cellStyles count="44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čárky" xfId="42" builtinId="3"/>
    <cellStyle name="Chybně" xfId="7" builtinId="27" customBuiltin="1"/>
    <cellStyle name="Kontrolní buňka" xfId="13" builtinId="23" customBuiltin="1"/>
    <cellStyle name="měny" xfId="43" builtinId="4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4"/>
  <sheetViews>
    <sheetView topLeftCell="A220" workbookViewId="0">
      <selection activeCell="G246" sqref="G246:H246"/>
    </sheetView>
  </sheetViews>
  <sheetFormatPr defaultRowHeight="15"/>
  <cols>
    <col min="1" max="1" width="11.85546875" customWidth="1"/>
    <col min="2" max="2" width="12.42578125" bestFit="1" customWidth="1"/>
    <col min="3" max="3" width="36.5703125" bestFit="1" customWidth="1"/>
    <col min="4" max="4" width="16.42578125" bestFit="1" customWidth="1"/>
    <col min="5" max="5" width="18" bestFit="1" customWidth="1"/>
    <col min="6" max="6" width="21.42578125" style="7" bestFit="1" customWidth="1"/>
    <col min="7" max="7" width="18.28515625" style="23" bestFit="1" customWidth="1"/>
    <col min="8" max="8" width="18.28515625" style="23" customWidth="1"/>
  </cols>
  <sheetData>
    <row r="1" spans="1:9" ht="34.5" customHeight="1">
      <c r="A1" s="47" t="s">
        <v>147</v>
      </c>
      <c r="B1" s="47"/>
      <c r="C1" s="47"/>
      <c r="D1" s="47"/>
      <c r="E1" s="47"/>
      <c r="F1" s="47"/>
      <c r="G1" s="47"/>
      <c r="H1" s="39"/>
    </row>
    <row r="3" spans="1:9" ht="15" customHeight="1">
      <c r="A3" s="48" t="s">
        <v>148</v>
      </c>
      <c r="B3" s="48"/>
      <c r="C3" s="48"/>
      <c r="D3" s="48"/>
      <c r="E3" s="48"/>
      <c r="F3" s="48"/>
      <c r="G3" s="48"/>
      <c r="H3" s="41"/>
    </row>
    <row r="4" spans="1:9" ht="15.75" customHeight="1">
      <c r="A4" s="49" t="s">
        <v>149</v>
      </c>
      <c r="B4" s="49"/>
      <c r="C4" s="49"/>
      <c r="D4" s="49"/>
      <c r="E4" s="49"/>
      <c r="F4" s="49"/>
      <c r="G4" s="49"/>
      <c r="H4" s="38"/>
    </row>
    <row r="5" spans="1:9" ht="15" customHeight="1">
      <c r="A5" s="48" t="s">
        <v>150</v>
      </c>
      <c r="B5" s="48"/>
      <c r="C5" s="48"/>
      <c r="D5" s="48"/>
      <c r="E5" s="48"/>
      <c r="F5" s="48"/>
      <c r="G5" s="48"/>
      <c r="H5" s="41"/>
    </row>
    <row r="7" spans="1:9">
      <c r="A7" s="50" t="s">
        <v>151</v>
      </c>
      <c r="B7" s="50"/>
      <c r="C7" s="50"/>
      <c r="D7" s="50"/>
      <c r="E7" s="50"/>
      <c r="F7" s="50"/>
      <c r="G7" s="50"/>
      <c r="H7" s="35"/>
    </row>
    <row r="8" spans="1:9">
      <c r="A8" s="50"/>
      <c r="B8" s="50"/>
      <c r="C8" s="50"/>
      <c r="D8" s="50"/>
      <c r="E8" s="50"/>
      <c r="F8" s="50"/>
      <c r="G8" s="50"/>
      <c r="H8" s="35"/>
    </row>
    <row r="9" spans="1:9" ht="23.25">
      <c r="A9" s="1" t="s">
        <v>0</v>
      </c>
    </row>
    <row r="10" spans="1:9">
      <c r="D10" s="51">
        <v>2017</v>
      </c>
      <c r="E10" s="51"/>
      <c r="F10" s="51"/>
      <c r="G10" s="37">
        <v>2018</v>
      </c>
      <c r="H10" s="37">
        <v>2018</v>
      </c>
    </row>
    <row r="11" spans="1:9">
      <c r="A11" s="3" t="s">
        <v>1</v>
      </c>
      <c r="B11" s="3" t="s">
        <v>2</v>
      </c>
      <c r="C11" s="3" t="s">
        <v>3</v>
      </c>
      <c r="D11" s="34" t="s">
        <v>4</v>
      </c>
      <c r="E11" s="34" t="s">
        <v>5</v>
      </c>
      <c r="F11" s="32" t="s">
        <v>145</v>
      </c>
      <c r="G11" s="36" t="s">
        <v>110</v>
      </c>
      <c r="H11" s="36" t="s">
        <v>220</v>
      </c>
    </row>
    <row r="12" spans="1:9">
      <c r="A12" s="3" t="s">
        <v>6</v>
      </c>
      <c r="B12" s="3" t="s">
        <v>7</v>
      </c>
      <c r="C12" s="2"/>
      <c r="D12" s="34">
        <v>1</v>
      </c>
      <c r="E12" s="34">
        <v>2</v>
      </c>
      <c r="F12" s="32">
        <v>3</v>
      </c>
      <c r="G12" s="33">
        <v>1</v>
      </c>
      <c r="H12" s="33">
        <v>1</v>
      </c>
    </row>
    <row r="13" spans="1:9">
      <c r="A13" s="43" t="s">
        <v>8</v>
      </c>
      <c r="B13" s="43"/>
      <c r="C13" s="43"/>
      <c r="D13" s="43"/>
      <c r="E13" s="43"/>
      <c r="G13" s="25"/>
      <c r="H13" s="25"/>
    </row>
    <row r="14" spans="1:9">
      <c r="A14" s="3">
        <v>0</v>
      </c>
      <c r="B14" s="3">
        <v>1111</v>
      </c>
      <c r="C14" s="3" t="s">
        <v>9</v>
      </c>
      <c r="D14" s="4">
        <v>2500000</v>
      </c>
      <c r="E14" s="4">
        <v>2500000</v>
      </c>
      <c r="F14" s="9">
        <v>2738462.43</v>
      </c>
      <c r="G14" s="24">
        <v>3000000</v>
      </c>
      <c r="H14" s="24">
        <v>3000000</v>
      </c>
    </row>
    <row r="15" spans="1:9">
      <c r="A15" s="3">
        <v>0</v>
      </c>
      <c r="B15" s="3">
        <v>1112</v>
      </c>
      <c r="C15" s="3" t="s">
        <v>10</v>
      </c>
      <c r="D15" s="4">
        <v>300000</v>
      </c>
      <c r="E15" s="4">
        <v>300000</v>
      </c>
      <c r="F15" s="9">
        <v>53320</v>
      </c>
      <c r="G15" s="24">
        <v>70000</v>
      </c>
      <c r="H15" s="24">
        <v>70000</v>
      </c>
      <c r="I15" s="42" t="s">
        <v>153</v>
      </c>
    </row>
    <row r="16" spans="1:9">
      <c r="A16" s="3">
        <v>0</v>
      </c>
      <c r="B16" s="3">
        <v>1113</v>
      </c>
      <c r="C16" s="3" t="s">
        <v>11</v>
      </c>
      <c r="D16" s="4">
        <v>270000</v>
      </c>
      <c r="E16" s="4">
        <v>270000</v>
      </c>
      <c r="F16" s="9">
        <v>254716.47</v>
      </c>
      <c r="G16" s="24">
        <v>280000</v>
      </c>
      <c r="H16" s="24">
        <v>280000</v>
      </c>
    </row>
    <row r="17" spans="1:9">
      <c r="A17" s="3">
        <v>0</v>
      </c>
      <c r="B17" s="3">
        <v>1121</v>
      </c>
      <c r="C17" s="3" t="s">
        <v>12</v>
      </c>
      <c r="D17" s="4">
        <v>2700000</v>
      </c>
      <c r="E17" s="4">
        <v>2700000</v>
      </c>
      <c r="F17" s="9">
        <v>2610758.83</v>
      </c>
      <c r="G17" s="24">
        <v>2800000</v>
      </c>
      <c r="H17" s="24">
        <v>2800000</v>
      </c>
    </row>
    <row r="18" spans="1:9">
      <c r="A18" s="3">
        <v>0</v>
      </c>
      <c r="B18" s="3">
        <v>1211</v>
      </c>
      <c r="C18" s="3" t="s">
        <v>13</v>
      </c>
      <c r="D18" s="4">
        <v>5100000</v>
      </c>
      <c r="E18" s="4">
        <v>5100000</v>
      </c>
      <c r="F18" s="9">
        <v>5238881.59</v>
      </c>
      <c r="G18" s="24">
        <v>6500000</v>
      </c>
      <c r="H18" s="24">
        <v>6500000</v>
      </c>
      <c r="I18" s="42" t="s">
        <v>152</v>
      </c>
    </row>
    <row r="19" spans="1:9" ht="26.25">
      <c r="A19" s="3">
        <v>0</v>
      </c>
      <c r="B19" s="3">
        <v>1334</v>
      </c>
      <c r="C19" s="3" t="s">
        <v>14</v>
      </c>
      <c r="D19" s="3">
        <v>0</v>
      </c>
      <c r="E19" s="4">
        <v>702591</v>
      </c>
      <c r="F19" s="9">
        <v>822895</v>
      </c>
      <c r="G19" s="24">
        <v>0</v>
      </c>
      <c r="H19" s="24">
        <v>0</v>
      </c>
      <c r="I19" s="42" t="s">
        <v>154</v>
      </c>
    </row>
    <row r="20" spans="1:9" ht="39">
      <c r="A20" s="3">
        <v>0</v>
      </c>
      <c r="B20" s="3">
        <v>1340</v>
      </c>
      <c r="C20" s="3" t="s">
        <v>15</v>
      </c>
      <c r="D20" s="4">
        <v>520000</v>
      </c>
      <c r="E20" s="4">
        <v>520000</v>
      </c>
      <c r="F20" s="9">
        <v>516028</v>
      </c>
      <c r="G20" s="24">
        <v>520000</v>
      </c>
      <c r="H20" s="24">
        <v>520000</v>
      </c>
      <c r="I20" s="42" t="s">
        <v>155</v>
      </c>
    </row>
    <row r="21" spans="1:9">
      <c r="A21" s="3">
        <v>0</v>
      </c>
      <c r="B21" s="3">
        <v>1341</v>
      </c>
      <c r="C21" s="3" t="s">
        <v>16</v>
      </c>
      <c r="D21" s="4">
        <v>20000</v>
      </c>
      <c r="E21" s="4">
        <v>20000</v>
      </c>
      <c r="F21" s="9">
        <v>18800</v>
      </c>
      <c r="G21" s="24">
        <v>20000</v>
      </c>
      <c r="H21" s="24">
        <v>20000</v>
      </c>
    </row>
    <row r="22" spans="1:9">
      <c r="A22" s="3">
        <v>0</v>
      </c>
      <c r="B22" s="3">
        <v>1343</v>
      </c>
      <c r="C22" s="3" t="s">
        <v>17</v>
      </c>
      <c r="D22" s="4">
        <v>2000</v>
      </c>
      <c r="E22" s="4">
        <v>2000</v>
      </c>
      <c r="F22" s="8">
        <v>100</v>
      </c>
      <c r="G22" s="24">
        <v>2000</v>
      </c>
      <c r="H22" s="24">
        <v>2000</v>
      </c>
    </row>
    <row r="23" spans="1:9">
      <c r="A23" s="3">
        <v>0</v>
      </c>
      <c r="B23" s="3">
        <v>1345</v>
      </c>
      <c r="C23" s="3" t="s">
        <v>18</v>
      </c>
      <c r="D23" s="4">
        <v>10000</v>
      </c>
      <c r="E23" s="4">
        <v>10000</v>
      </c>
      <c r="F23" s="9">
        <v>7739</v>
      </c>
      <c r="G23" s="24">
        <v>10000</v>
      </c>
      <c r="H23" s="24">
        <v>10000</v>
      </c>
    </row>
    <row r="24" spans="1:9">
      <c r="A24" s="3">
        <v>0</v>
      </c>
      <c r="B24" s="3">
        <v>1361</v>
      </c>
      <c r="C24" s="3" t="s">
        <v>19</v>
      </c>
      <c r="D24" s="4">
        <v>30000</v>
      </c>
      <c r="E24" s="4">
        <v>30000</v>
      </c>
      <c r="F24" s="9">
        <v>23009</v>
      </c>
      <c r="G24" s="24">
        <v>30000</v>
      </c>
      <c r="H24" s="24">
        <v>30000</v>
      </c>
    </row>
    <row r="25" spans="1:9">
      <c r="A25" s="3">
        <v>0</v>
      </c>
      <c r="B25" s="3">
        <v>1382</v>
      </c>
      <c r="C25" s="3" t="s">
        <v>20</v>
      </c>
      <c r="D25" s="4">
        <v>40000</v>
      </c>
      <c r="E25" s="4">
        <v>40000</v>
      </c>
      <c r="F25" s="9">
        <v>19729.599999999999</v>
      </c>
      <c r="G25" s="24">
        <v>30000</v>
      </c>
      <c r="H25" s="24">
        <v>30000</v>
      </c>
      <c r="I25" s="42" t="s">
        <v>156</v>
      </c>
    </row>
    <row r="26" spans="1:9">
      <c r="A26" s="3">
        <v>0</v>
      </c>
      <c r="B26" s="3">
        <v>1511</v>
      </c>
      <c r="C26" s="3" t="s">
        <v>21</v>
      </c>
      <c r="D26" s="4">
        <v>1400000</v>
      </c>
      <c r="E26" s="4">
        <v>1400000</v>
      </c>
      <c r="F26" s="9">
        <v>1030156.6</v>
      </c>
      <c r="G26" s="24">
        <v>1400000</v>
      </c>
      <c r="H26" s="24">
        <v>1400000</v>
      </c>
      <c r="I26" s="42" t="s">
        <v>157</v>
      </c>
    </row>
    <row r="27" spans="1:9" ht="26.25">
      <c r="A27" s="3">
        <v>0</v>
      </c>
      <c r="B27" s="3">
        <v>4112</v>
      </c>
      <c r="C27" s="3" t="s">
        <v>22</v>
      </c>
      <c r="D27" s="4">
        <v>155600</v>
      </c>
      <c r="E27" s="4">
        <v>193300</v>
      </c>
      <c r="F27" s="9">
        <v>161080</v>
      </c>
      <c r="G27" s="24">
        <v>193000</v>
      </c>
      <c r="H27" s="24">
        <v>193000</v>
      </c>
      <c r="I27" s="42" t="s">
        <v>158</v>
      </c>
    </row>
    <row r="28" spans="1:9">
      <c r="A28" s="3">
        <v>0</v>
      </c>
      <c r="B28" s="3">
        <v>4121</v>
      </c>
      <c r="C28" s="3" t="s">
        <v>23</v>
      </c>
      <c r="D28" s="4">
        <v>6000</v>
      </c>
      <c r="E28" s="4">
        <v>6000</v>
      </c>
      <c r="F28" s="9">
        <v>6000</v>
      </c>
      <c r="G28" s="24">
        <v>6000</v>
      </c>
      <c r="H28" s="24">
        <v>6000</v>
      </c>
      <c r="I28" s="42" t="s">
        <v>159</v>
      </c>
    </row>
    <row r="29" spans="1:9" ht="26.25">
      <c r="A29" s="3">
        <v>0</v>
      </c>
      <c r="B29" s="3">
        <v>4216</v>
      </c>
      <c r="C29" s="3" t="s">
        <v>24</v>
      </c>
      <c r="D29" s="4">
        <v>956000</v>
      </c>
      <c r="E29" s="4">
        <v>956000</v>
      </c>
      <c r="F29" s="9">
        <v>512060</v>
      </c>
      <c r="G29" s="24">
        <v>2103581</v>
      </c>
      <c r="H29" s="24">
        <v>2103581</v>
      </c>
      <c r="I29" s="42" t="s">
        <v>160</v>
      </c>
    </row>
    <row r="30" spans="1:9">
      <c r="A30" s="5">
        <v>0</v>
      </c>
      <c r="B30" s="44" t="s">
        <v>25</v>
      </c>
      <c r="C30" s="44"/>
      <c r="D30" s="6">
        <v>14121600</v>
      </c>
      <c r="E30" s="6">
        <v>14861891</v>
      </c>
      <c r="F30" s="10">
        <f>SUM(F14:F29)</f>
        <v>14013736.52</v>
      </c>
      <c r="G30" s="26">
        <f>SUM(G14:G29)</f>
        <v>16964581</v>
      </c>
      <c r="H30" s="26">
        <f>SUM(H14:H29)</f>
        <v>16964581</v>
      </c>
    </row>
    <row r="31" spans="1:9">
      <c r="A31" s="43" t="s">
        <v>27</v>
      </c>
      <c r="B31" s="43"/>
      <c r="C31" s="43"/>
      <c r="D31" s="43"/>
      <c r="E31" s="43"/>
      <c r="G31" s="25"/>
      <c r="H31" s="25"/>
    </row>
    <row r="32" spans="1:9">
      <c r="A32" s="3">
        <v>2310</v>
      </c>
      <c r="B32" s="3">
        <v>2139</v>
      </c>
      <c r="C32" s="3" t="s">
        <v>26</v>
      </c>
      <c r="D32" s="4">
        <v>50000</v>
      </c>
      <c r="E32" s="4">
        <v>50000</v>
      </c>
      <c r="F32" s="8">
        <v>0</v>
      </c>
      <c r="G32" s="24">
        <v>50000</v>
      </c>
      <c r="H32" s="24">
        <v>50000</v>
      </c>
      <c r="I32" s="42" t="s">
        <v>161</v>
      </c>
    </row>
    <row r="33" spans="1:9">
      <c r="A33" s="5">
        <v>2310</v>
      </c>
      <c r="B33" s="44" t="s">
        <v>25</v>
      </c>
      <c r="C33" s="44"/>
      <c r="D33" s="6">
        <v>50000</v>
      </c>
      <c r="E33" s="6">
        <v>50000</v>
      </c>
      <c r="F33" s="11">
        <f>F32</f>
        <v>0</v>
      </c>
      <c r="G33" s="26">
        <f>G32</f>
        <v>50000</v>
      </c>
      <c r="H33" s="26">
        <f>H32</f>
        <v>50000</v>
      </c>
    </row>
    <row r="34" spans="1:9">
      <c r="A34" s="43" t="s">
        <v>28</v>
      </c>
      <c r="B34" s="43"/>
      <c r="C34" s="43"/>
      <c r="D34" s="43"/>
      <c r="E34" s="43"/>
      <c r="G34" s="25"/>
      <c r="H34" s="25"/>
    </row>
    <row r="35" spans="1:9">
      <c r="A35" s="3">
        <v>2321</v>
      </c>
      <c r="B35" s="3">
        <v>2139</v>
      </c>
      <c r="C35" s="3" t="s">
        <v>26</v>
      </c>
      <c r="D35" s="4">
        <v>50000</v>
      </c>
      <c r="E35" s="4">
        <v>50000</v>
      </c>
      <c r="F35" s="8">
        <v>0</v>
      </c>
      <c r="G35" s="24">
        <v>50000</v>
      </c>
      <c r="H35" s="24">
        <v>50000</v>
      </c>
      <c r="I35" s="42" t="s">
        <v>162</v>
      </c>
    </row>
    <row r="36" spans="1:9">
      <c r="A36" s="5">
        <v>2321</v>
      </c>
      <c r="B36" s="44" t="s">
        <v>25</v>
      </c>
      <c r="C36" s="44"/>
      <c r="D36" s="6">
        <v>50000</v>
      </c>
      <c r="E36" s="6">
        <v>50000</v>
      </c>
      <c r="F36" s="11">
        <f>F35</f>
        <v>0</v>
      </c>
      <c r="G36" s="26">
        <f>G35</f>
        <v>50000</v>
      </c>
      <c r="H36" s="26">
        <f>H35</f>
        <v>50000</v>
      </c>
    </row>
    <row r="37" spans="1:9">
      <c r="A37" s="43" t="s">
        <v>29</v>
      </c>
      <c r="B37" s="43"/>
      <c r="C37" s="43"/>
      <c r="D37" s="43"/>
      <c r="E37" s="43"/>
      <c r="G37" s="25"/>
      <c r="H37" s="25"/>
    </row>
    <row r="38" spans="1:9">
      <c r="A38" s="3">
        <v>2341</v>
      </c>
      <c r="B38" s="3">
        <v>2132</v>
      </c>
      <c r="C38" s="3" t="s">
        <v>30</v>
      </c>
      <c r="D38" s="4">
        <v>10000</v>
      </c>
      <c r="E38" s="4">
        <v>10000</v>
      </c>
      <c r="F38" s="9">
        <v>10000</v>
      </c>
      <c r="G38" s="24">
        <v>10000</v>
      </c>
      <c r="H38" s="24">
        <v>10000</v>
      </c>
      <c r="I38" s="42" t="s">
        <v>163</v>
      </c>
    </row>
    <row r="39" spans="1:9">
      <c r="A39" s="5">
        <v>2341</v>
      </c>
      <c r="B39" s="44" t="s">
        <v>25</v>
      </c>
      <c r="C39" s="44"/>
      <c r="D39" s="6">
        <v>10000</v>
      </c>
      <c r="E39" s="6">
        <v>10000</v>
      </c>
      <c r="F39" s="10">
        <f>F38</f>
        <v>10000</v>
      </c>
      <c r="G39" s="26">
        <f>G38</f>
        <v>10000</v>
      </c>
      <c r="H39" s="26">
        <f>H38</f>
        <v>10000</v>
      </c>
    </row>
    <row r="40" spans="1:9">
      <c r="A40" s="43" t="s">
        <v>31</v>
      </c>
      <c r="B40" s="43"/>
      <c r="C40" s="43"/>
      <c r="D40" s="43"/>
      <c r="E40" s="43"/>
      <c r="G40" s="25"/>
      <c r="H40" s="25"/>
    </row>
    <row r="41" spans="1:9">
      <c r="A41" s="3">
        <v>3299</v>
      </c>
      <c r="B41" s="3">
        <v>2329</v>
      </c>
      <c r="C41" s="3" t="s">
        <v>32</v>
      </c>
      <c r="D41" s="4">
        <v>6300</v>
      </c>
      <c r="E41" s="4">
        <v>6300</v>
      </c>
      <c r="F41" s="9">
        <v>4800</v>
      </c>
      <c r="G41" s="24">
        <v>6500</v>
      </c>
      <c r="H41" s="24">
        <v>6500</v>
      </c>
      <c r="I41" s="42" t="s">
        <v>164</v>
      </c>
    </row>
    <row r="42" spans="1:9">
      <c r="A42" s="5">
        <v>3299</v>
      </c>
      <c r="B42" s="44" t="s">
        <v>25</v>
      </c>
      <c r="C42" s="44"/>
      <c r="D42" s="6">
        <v>6300</v>
      </c>
      <c r="E42" s="6">
        <v>6300</v>
      </c>
      <c r="F42" s="10">
        <f>F41</f>
        <v>4800</v>
      </c>
      <c r="G42" s="26">
        <f>G41</f>
        <v>6500</v>
      </c>
      <c r="H42" s="26">
        <f>H41</f>
        <v>6500</v>
      </c>
    </row>
    <row r="43" spans="1:9">
      <c r="A43" s="43" t="s">
        <v>33</v>
      </c>
      <c r="B43" s="43"/>
      <c r="C43" s="43"/>
      <c r="D43" s="43"/>
      <c r="E43" s="43"/>
      <c r="G43" s="25"/>
      <c r="H43" s="25"/>
    </row>
    <row r="44" spans="1:9">
      <c r="A44" s="3">
        <v>3319</v>
      </c>
      <c r="B44" s="3">
        <v>2111</v>
      </c>
      <c r="C44" s="3" t="s">
        <v>34</v>
      </c>
      <c r="D44" s="4">
        <v>10000</v>
      </c>
      <c r="E44" s="4">
        <v>10000</v>
      </c>
      <c r="F44" s="8">
        <v>0</v>
      </c>
      <c r="G44" s="24">
        <v>3000</v>
      </c>
      <c r="H44" s="24">
        <v>3000</v>
      </c>
    </row>
    <row r="45" spans="1:9">
      <c r="A45" s="5">
        <v>3319</v>
      </c>
      <c r="B45" s="44" t="s">
        <v>25</v>
      </c>
      <c r="C45" s="44"/>
      <c r="D45" s="6">
        <v>10000</v>
      </c>
      <c r="E45" s="6">
        <v>10000</v>
      </c>
      <c r="F45" s="11">
        <f>F44</f>
        <v>0</v>
      </c>
      <c r="G45" s="26">
        <f>G44</f>
        <v>3000</v>
      </c>
      <c r="H45" s="26">
        <f>H44</f>
        <v>3000</v>
      </c>
    </row>
    <row r="46" spans="1:9">
      <c r="A46" s="43" t="s">
        <v>36</v>
      </c>
      <c r="B46" s="43"/>
      <c r="C46" s="43"/>
      <c r="D46" s="43"/>
      <c r="E46" s="43"/>
      <c r="G46" s="25"/>
      <c r="H46" s="25"/>
    </row>
    <row r="47" spans="1:9">
      <c r="A47" s="3">
        <v>3429</v>
      </c>
      <c r="B47" s="3">
        <v>2139</v>
      </c>
      <c r="C47" s="3" t="s">
        <v>26</v>
      </c>
      <c r="D47" s="4">
        <v>144000</v>
      </c>
      <c r="E47" s="4">
        <v>144000</v>
      </c>
      <c r="F47" s="9">
        <v>120000</v>
      </c>
      <c r="G47" s="24">
        <v>144000</v>
      </c>
      <c r="H47" s="24">
        <v>144000</v>
      </c>
      <c r="I47" s="42" t="s">
        <v>165</v>
      </c>
    </row>
    <row r="48" spans="1:9">
      <c r="A48" s="5">
        <v>3429</v>
      </c>
      <c r="B48" s="44" t="s">
        <v>25</v>
      </c>
      <c r="C48" s="44"/>
      <c r="D48" s="6">
        <v>144000</v>
      </c>
      <c r="E48" s="6">
        <v>144000</v>
      </c>
      <c r="F48" s="10">
        <f>SUM(F47:F47)</f>
        <v>120000</v>
      </c>
      <c r="G48" s="26">
        <f>SUM(G47:G47)</f>
        <v>144000</v>
      </c>
      <c r="H48" s="26">
        <f>SUM(H47:H47)</f>
        <v>144000</v>
      </c>
    </row>
    <row r="49" spans="1:9">
      <c r="A49" s="43" t="s">
        <v>38</v>
      </c>
      <c r="B49" s="43"/>
      <c r="C49" s="43"/>
      <c r="D49" s="43"/>
      <c r="E49" s="43"/>
      <c r="G49" s="25"/>
      <c r="H49" s="25"/>
    </row>
    <row r="50" spans="1:9">
      <c r="A50" s="3">
        <v>3612</v>
      </c>
      <c r="B50" s="3">
        <v>2132</v>
      </c>
      <c r="C50" s="3" t="s">
        <v>30</v>
      </c>
      <c r="D50" s="4">
        <v>280000</v>
      </c>
      <c r="E50" s="4">
        <v>280000</v>
      </c>
      <c r="F50" s="9">
        <v>445768</v>
      </c>
      <c r="G50" s="24">
        <f>47000*12</f>
        <v>564000</v>
      </c>
      <c r="H50" s="24">
        <f>47000*12</f>
        <v>564000</v>
      </c>
      <c r="I50" s="42" t="s">
        <v>166</v>
      </c>
    </row>
    <row r="51" spans="1:9">
      <c r="A51" s="3">
        <v>3612</v>
      </c>
      <c r="B51" s="3">
        <v>2139</v>
      </c>
      <c r="C51" s="3" t="s">
        <v>26</v>
      </c>
      <c r="D51" s="4">
        <v>350000</v>
      </c>
      <c r="E51" s="4">
        <v>350000</v>
      </c>
      <c r="F51" s="9">
        <v>129177</v>
      </c>
      <c r="G51" s="24">
        <v>200000</v>
      </c>
      <c r="H51" s="24">
        <v>200000</v>
      </c>
      <c r="I51" s="42" t="s">
        <v>166</v>
      </c>
    </row>
    <row r="52" spans="1:9">
      <c r="A52" s="5">
        <v>3612</v>
      </c>
      <c r="B52" s="44" t="s">
        <v>25</v>
      </c>
      <c r="C52" s="44"/>
      <c r="D52" s="6">
        <v>630000</v>
      </c>
      <c r="E52" s="6">
        <v>630000</v>
      </c>
      <c r="F52" s="10">
        <f>SUM(F50:F51)</f>
        <v>574945</v>
      </c>
      <c r="G52" s="26">
        <f>SUM(G50:G51)</f>
        <v>764000</v>
      </c>
      <c r="H52" s="26">
        <f>SUM(H50:H51)</f>
        <v>764000</v>
      </c>
      <c r="I52" s="14"/>
    </row>
    <row r="53" spans="1:9">
      <c r="A53" s="43" t="s">
        <v>41</v>
      </c>
      <c r="B53" s="43"/>
      <c r="C53" s="43"/>
      <c r="D53" s="43"/>
      <c r="E53" s="43"/>
      <c r="G53" s="25"/>
      <c r="H53" s="25"/>
    </row>
    <row r="54" spans="1:9">
      <c r="A54" s="3">
        <v>3639</v>
      </c>
      <c r="B54" s="3">
        <v>2111</v>
      </c>
      <c r="C54" s="3" t="s">
        <v>34</v>
      </c>
      <c r="D54" s="4">
        <v>6944</v>
      </c>
      <c r="E54" s="4">
        <v>6944</v>
      </c>
      <c r="F54" s="9">
        <v>6525</v>
      </c>
      <c r="G54" s="25">
        <v>7000</v>
      </c>
      <c r="H54" s="25">
        <v>7000</v>
      </c>
      <c r="I54" s="14" t="s">
        <v>102</v>
      </c>
    </row>
    <row r="55" spans="1:9" ht="26.25">
      <c r="A55" s="3">
        <v>3639</v>
      </c>
      <c r="B55" s="3">
        <v>2119</v>
      </c>
      <c r="C55" s="3" t="s">
        <v>42</v>
      </c>
      <c r="D55" s="4">
        <v>5000</v>
      </c>
      <c r="E55" s="4">
        <v>5000</v>
      </c>
      <c r="F55" s="9">
        <v>1400</v>
      </c>
      <c r="G55" s="24">
        <v>5000</v>
      </c>
      <c r="H55" s="24">
        <v>5000</v>
      </c>
    </row>
    <row r="56" spans="1:9">
      <c r="A56" s="3">
        <v>3639</v>
      </c>
      <c r="B56" s="3">
        <v>3111</v>
      </c>
      <c r="C56" s="3" t="s">
        <v>40</v>
      </c>
      <c r="D56" s="4">
        <v>442800</v>
      </c>
      <c r="E56" s="4">
        <v>442800</v>
      </c>
      <c r="F56" s="8">
        <v>0</v>
      </c>
      <c r="G56" s="24">
        <v>442800</v>
      </c>
      <c r="H56" s="24">
        <v>442800</v>
      </c>
      <c r="I56" s="42" t="s">
        <v>167</v>
      </c>
    </row>
    <row r="57" spans="1:9">
      <c r="A57" s="5">
        <v>3639</v>
      </c>
      <c r="B57" s="44" t="s">
        <v>25</v>
      </c>
      <c r="C57" s="44"/>
      <c r="D57" s="6">
        <v>454744</v>
      </c>
      <c r="E57" s="6">
        <v>454744</v>
      </c>
      <c r="F57" s="10">
        <f>SUM(F54:F56)</f>
        <v>7925</v>
      </c>
      <c r="G57" s="26">
        <f>SUM(G54:G56)</f>
        <v>454800</v>
      </c>
      <c r="H57" s="26">
        <f>SUM(H54:H56)</f>
        <v>454800</v>
      </c>
    </row>
    <row r="58" spans="1:9">
      <c r="A58" s="43" t="s">
        <v>43</v>
      </c>
      <c r="B58" s="43"/>
      <c r="C58" s="43"/>
      <c r="D58" s="43"/>
      <c r="E58" s="43"/>
      <c r="G58" s="25"/>
      <c r="H58" s="25"/>
    </row>
    <row r="59" spans="1:9" ht="26.25">
      <c r="A59" s="3">
        <v>3722</v>
      </c>
      <c r="B59" s="3">
        <v>2112</v>
      </c>
      <c r="C59" s="3" t="s">
        <v>44</v>
      </c>
      <c r="D59" s="4">
        <v>3000</v>
      </c>
      <c r="E59" s="4">
        <v>3000</v>
      </c>
      <c r="F59" s="9">
        <v>6158</v>
      </c>
      <c r="G59" s="24">
        <v>8000</v>
      </c>
      <c r="H59" s="24">
        <v>8000</v>
      </c>
      <c r="I59" s="14" t="s">
        <v>100</v>
      </c>
    </row>
    <row r="60" spans="1:9">
      <c r="A60" s="5">
        <v>3722</v>
      </c>
      <c r="B60" s="44" t="s">
        <v>25</v>
      </c>
      <c r="C60" s="44"/>
      <c r="D60" s="6">
        <v>3000</v>
      </c>
      <c r="E60" s="6">
        <v>3000</v>
      </c>
      <c r="F60" s="10">
        <f>F59</f>
        <v>6158</v>
      </c>
      <c r="G60" s="26">
        <f>G59</f>
        <v>8000</v>
      </c>
      <c r="H60" s="26">
        <f>H59</f>
        <v>8000</v>
      </c>
    </row>
    <row r="61" spans="1:9">
      <c r="A61" s="43" t="s">
        <v>46</v>
      </c>
      <c r="B61" s="43"/>
      <c r="C61" s="43"/>
      <c r="D61" s="43"/>
      <c r="E61" s="43"/>
      <c r="G61" s="25"/>
      <c r="H61" s="25"/>
    </row>
    <row r="62" spans="1:9">
      <c r="A62" s="3">
        <v>3726</v>
      </c>
      <c r="B62" s="3">
        <v>2111</v>
      </c>
      <c r="C62" s="3" t="s">
        <v>34</v>
      </c>
      <c r="D62" s="4">
        <v>83200</v>
      </c>
      <c r="E62" s="4">
        <v>91200</v>
      </c>
      <c r="F62" s="9">
        <v>89200</v>
      </c>
      <c r="G62" s="24">
        <v>90000</v>
      </c>
      <c r="H62" s="24">
        <v>90000</v>
      </c>
      <c r="I62" s="42" t="s">
        <v>168</v>
      </c>
    </row>
    <row r="63" spans="1:9">
      <c r="A63" s="5">
        <v>3726</v>
      </c>
      <c r="B63" s="44" t="s">
        <v>25</v>
      </c>
      <c r="C63" s="44"/>
      <c r="D63" s="6">
        <v>83200</v>
      </c>
      <c r="E63" s="6">
        <v>91200</v>
      </c>
      <c r="F63" s="10">
        <f>SUM(F62:F62)</f>
        <v>89200</v>
      </c>
      <c r="G63" s="26">
        <f>SUM(G62:G62)</f>
        <v>90000</v>
      </c>
      <c r="H63" s="26">
        <f>SUM(H62:H62)</f>
        <v>90000</v>
      </c>
    </row>
    <row r="64" spans="1:9">
      <c r="A64" s="43" t="s">
        <v>49</v>
      </c>
      <c r="B64" s="43"/>
      <c r="C64" s="43"/>
      <c r="D64" s="43"/>
      <c r="E64" s="43"/>
      <c r="G64" s="25"/>
      <c r="H64" s="25"/>
    </row>
    <row r="65" spans="1:9">
      <c r="A65" s="3">
        <v>6171</v>
      </c>
      <c r="B65" s="3">
        <v>2111</v>
      </c>
      <c r="C65" s="3" t="s">
        <v>34</v>
      </c>
      <c r="D65" s="4">
        <v>2500</v>
      </c>
      <c r="E65" s="4">
        <v>2500</v>
      </c>
      <c r="F65" s="9">
        <v>2307</v>
      </c>
      <c r="G65" s="24">
        <v>2500</v>
      </c>
      <c r="H65" s="24">
        <v>2500</v>
      </c>
    </row>
    <row r="66" spans="1:9" ht="26.25">
      <c r="A66" s="3">
        <v>6171</v>
      </c>
      <c r="B66" s="3">
        <v>2112</v>
      </c>
      <c r="C66" s="3" t="s">
        <v>44</v>
      </c>
      <c r="D66" s="4">
        <v>25000</v>
      </c>
      <c r="E66" s="4">
        <v>25000</v>
      </c>
      <c r="F66" s="9">
        <v>3848</v>
      </c>
      <c r="G66" s="24">
        <v>40000</v>
      </c>
      <c r="H66" s="24">
        <v>40000</v>
      </c>
      <c r="I66" s="14" t="s">
        <v>99</v>
      </c>
    </row>
    <row r="67" spans="1:9">
      <c r="A67" s="3">
        <v>6171</v>
      </c>
      <c r="B67" s="3">
        <v>2321</v>
      </c>
      <c r="C67" s="3" t="s">
        <v>50</v>
      </c>
      <c r="D67" s="4">
        <v>1199380</v>
      </c>
      <c r="E67" s="4">
        <v>1199380</v>
      </c>
      <c r="F67" s="9">
        <v>979380</v>
      </c>
      <c r="G67" s="24">
        <v>979380</v>
      </c>
      <c r="H67" s="24">
        <v>979380</v>
      </c>
      <c r="I67" s="42" t="s">
        <v>169</v>
      </c>
    </row>
    <row r="68" spans="1:9">
      <c r="A68" s="3">
        <v>6171</v>
      </c>
      <c r="B68" s="3">
        <v>2329</v>
      </c>
      <c r="C68" s="3" t="s">
        <v>32</v>
      </c>
      <c r="D68" s="4">
        <v>3000</v>
      </c>
      <c r="E68" s="4">
        <v>3000</v>
      </c>
      <c r="F68" s="9">
        <v>4500</v>
      </c>
      <c r="G68" s="24">
        <v>5000</v>
      </c>
      <c r="H68" s="24">
        <v>5000</v>
      </c>
    </row>
    <row r="69" spans="1:9">
      <c r="A69" s="5">
        <v>6171</v>
      </c>
      <c r="B69" s="44" t="s">
        <v>25</v>
      </c>
      <c r="C69" s="44"/>
      <c r="D69" s="6">
        <v>1246490</v>
      </c>
      <c r="E69" s="6">
        <v>1246490</v>
      </c>
      <c r="F69" s="10">
        <f>SUM(F65:F68)</f>
        <v>990035</v>
      </c>
      <c r="G69" s="26">
        <f>SUM(G65:G68)</f>
        <v>1026880</v>
      </c>
      <c r="H69" s="26">
        <f>SUM(H65:H68)</f>
        <v>1026880</v>
      </c>
    </row>
    <row r="70" spans="1:9">
      <c r="A70" s="43" t="s">
        <v>51</v>
      </c>
      <c r="B70" s="43"/>
      <c r="C70" s="43"/>
      <c r="D70" s="6">
        <v>16959334</v>
      </c>
      <c r="E70" s="6">
        <v>17707625</v>
      </c>
      <c r="F70" s="26">
        <f>+F69+F63+F60+F57+F52+F48+F45+F42+F39+F36+F33+F30</f>
        <v>15816799.52</v>
      </c>
      <c r="G70" s="26">
        <f>+G69+G63+G60+G57+G52+G48+G45+G42+G39+G36+G33+G30</f>
        <v>19571761</v>
      </c>
      <c r="H70" s="26">
        <f>+H69+H63+H60+H57+H52+H48+H45+H42+H39+H36+H33+H30</f>
        <v>19571761</v>
      </c>
    </row>
    <row r="72" spans="1:9" ht="23.25">
      <c r="A72" s="1" t="s">
        <v>52</v>
      </c>
    </row>
    <row r="73" spans="1:9">
      <c r="D73" s="46">
        <v>2017</v>
      </c>
      <c r="E73" s="46"/>
      <c r="F73" s="46"/>
      <c r="G73" s="40">
        <v>2018</v>
      </c>
      <c r="H73" s="40">
        <v>2018</v>
      </c>
    </row>
    <row r="74" spans="1:9">
      <c r="A74" s="3" t="s">
        <v>1</v>
      </c>
      <c r="B74" s="3" t="s">
        <v>2</v>
      </c>
      <c r="C74" s="3" t="s">
        <v>3</v>
      </c>
      <c r="D74" s="34" t="s">
        <v>4</v>
      </c>
      <c r="E74" s="34" t="s">
        <v>5</v>
      </c>
      <c r="F74" s="32" t="s">
        <v>145</v>
      </c>
      <c r="G74" s="36" t="s">
        <v>110</v>
      </c>
      <c r="H74" s="36" t="s">
        <v>220</v>
      </c>
    </row>
    <row r="75" spans="1:9">
      <c r="A75" s="3" t="s">
        <v>6</v>
      </c>
      <c r="B75" s="3" t="s">
        <v>7</v>
      </c>
      <c r="C75" s="2"/>
      <c r="D75" s="34">
        <v>1</v>
      </c>
      <c r="E75" s="34">
        <v>2</v>
      </c>
      <c r="F75" s="32">
        <v>3</v>
      </c>
      <c r="G75" s="33">
        <v>1</v>
      </c>
      <c r="H75" s="33">
        <v>1</v>
      </c>
    </row>
    <row r="76" spans="1:9">
      <c r="A76" s="43" t="s">
        <v>53</v>
      </c>
      <c r="B76" s="43"/>
      <c r="C76" s="43"/>
      <c r="D76" s="43"/>
      <c r="E76" s="43"/>
      <c r="G76" s="25"/>
      <c r="H76" s="25"/>
    </row>
    <row r="77" spans="1:9">
      <c r="A77" s="3">
        <v>2212</v>
      </c>
      <c r="B77" s="3">
        <v>5137</v>
      </c>
      <c r="C77" s="3" t="s">
        <v>54</v>
      </c>
      <c r="D77" s="4">
        <v>10000</v>
      </c>
      <c r="E77" s="4">
        <v>10000</v>
      </c>
      <c r="F77" s="9">
        <v>51304</v>
      </c>
      <c r="G77" s="24">
        <v>50000</v>
      </c>
      <c r="H77" s="24">
        <v>50000</v>
      </c>
      <c r="I77" s="42" t="s">
        <v>170</v>
      </c>
    </row>
    <row r="78" spans="1:9">
      <c r="A78" s="3">
        <v>2212</v>
      </c>
      <c r="B78" s="3">
        <v>5169</v>
      </c>
      <c r="C78" s="3" t="s">
        <v>55</v>
      </c>
      <c r="D78" s="4">
        <v>751680</v>
      </c>
      <c r="E78" s="4">
        <v>751680</v>
      </c>
      <c r="F78" s="9">
        <v>72710.64</v>
      </c>
      <c r="G78" s="24">
        <v>600000</v>
      </c>
      <c r="H78" s="24">
        <v>600000</v>
      </c>
      <c r="I78" s="14" t="s">
        <v>101</v>
      </c>
    </row>
    <row r="79" spans="1:9">
      <c r="A79" s="3">
        <v>2212</v>
      </c>
      <c r="B79" s="3">
        <v>5171</v>
      </c>
      <c r="C79" s="3" t="s">
        <v>56</v>
      </c>
      <c r="D79" s="4">
        <v>200000</v>
      </c>
      <c r="E79" s="4">
        <v>200000</v>
      </c>
      <c r="F79" s="9">
        <v>49160</v>
      </c>
      <c r="G79" s="24">
        <v>400000</v>
      </c>
      <c r="H79" s="24">
        <v>400000</v>
      </c>
      <c r="I79" s="42" t="s">
        <v>172</v>
      </c>
    </row>
    <row r="80" spans="1:9">
      <c r="A80" s="3">
        <v>2212</v>
      </c>
      <c r="B80" s="3">
        <v>6121</v>
      </c>
      <c r="C80" s="3" t="s">
        <v>57</v>
      </c>
      <c r="D80" s="4">
        <v>2500000</v>
      </c>
      <c r="E80" s="4">
        <v>2500000</v>
      </c>
      <c r="F80" s="9">
        <v>179375</v>
      </c>
      <c r="G80" s="24">
        <v>2000000</v>
      </c>
      <c r="H80" s="24">
        <v>2000000</v>
      </c>
      <c r="I80" s="42" t="s">
        <v>171</v>
      </c>
    </row>
    <row r="81" spans="1:9">
      <c r="A81" s="5">
        <v>2212</v>
      </c>
      <c r="B81" s="44" t="s">
        <v>25</v>
      </c>
      <c r="C81" s="44"/>
      <c r="D81" s="6">
        <v>3461680</v>
      </c>
      <c r="E81" s="6">
        <v>3461680</v>
      </c>
      <c r="F81" s="10">
        <f>SUM(F77:F80)</f>
        <v>352549.64</v>
      </c>
      <c r="G81" s="26">
        <f>SUM(G77:G80)</f>
        <v>3050000</v>
      </c>
      <c r="H81" s="26">
        <f>SUM(H77:H80)</f>
        <v>3050000</v>
      </c>
    </row>
    <row r="82" spans="1:9">
      <c r="A82" s="43" t="s">
        <v>58</v>
      </c>
      <c r="B82" s="43"/>
      <c r="C82" s="43"/>
      <c r="D82" s="43"/>
      <c r="E82" s="43"/>
      <c r="G82" s="25"/>
      <c r="H82" s="25"/>
    </row>
    <row r="83" spans="1:9">
      <c r="A83" s="3">
        <v>2219</v>
      </c>
      <c r="B83" s="3">
        <v>5169</v>
      </c>
      <c r="C83" s="3" t="s">
        <v>55</v>
      </c>
      <c r="D83" s="4">
        <v>430000</v>
      </c>
      <c r="E83" s="4">
        <v>430000</v>
      </c>
      <c r="F83" s="8">
        <v>0</v>
      </c>
      <c r="G83" s="24">
        <v>420000</v>
      </c>
      <c r="H83" s="24">
        <v>420000</v>
      </c>
      <c r="I83" s="42" t="s">
        <v>175</v>
      </c>
    </row>
    <row r="84" spans="1:9">
      <c r="A84" s="3">
        <v>2219</v>
      </c>
      <c r="B84" s="3">
        <v>6121</v>
      </c>
      <c r="C84" s="3" t="s">
        <v>57</v>
      </c>
      <c r="D84" s="4">
        <v>2000000</v>
      </c>
      <c r="E84" s="4">
        <v>2000000</v>
      </c>
      <c r="F84" s="9">
        <v>1071871.1299999999</v>
      </c>
      <c r="G84" s="24">
        <f>1000000+1000000+100000</f>
        <v>2100000</v>
      </c>
      <c r="H84" s="24">
        <f>1000000+1000000+100000</f>
        <v>2100000</v>
      </c>
      <c r="I84" s="42" t="s">
        <v>174</v>
      </c>
    </row>
    <row r="85" spans="1:9">
      <c r="A85" s="5">
        <v>2219</v>
      </c>
      <c r="B85" s="44" t="s">
        <v>25</v>
      </c>
      <c r="C85" s="44"/>
      <c r="D85" s="6">
        <v>2500000</v>
      </c>
      <c r="E85" s="6">
        <v>2500000</v>
      </c>
      <c r="F85" s="10">
        <f>SUM(F83:F84)</f>
        <v>1071871.1299999999</v>
      </c>
      <c r="G85" s="26">
        <f>SUM(G83:G84)</f>
        <v>2520000</v>
      </c>
      <c r="H85" s="26">
        <f>SUM(H83:H84)</f>
        <v>2520000</v>
      </c>
    </row>
    <row r="86" spans="1:9">
      <c r="A86" s="43" t="s">
        <v>27</v>
      </c>
      <c r="B86" s="43"/>
      <c r="C86" s="43"/>
      <c r="D86" s="43"/>
      <c r="E86" s="43"/>
      <c r="G86" s="25"/>
      <c r="H86" s="25"/>
    </row>
    <row r="87" spans="1:9">
      <c r="A87" s="3">
        <v>2310</v>
      </c>
      <c r="B87" s="3">
        <v>5169</v>
      </c>
      <c r="C87" s="3" t="s">
        <v>55</v>
      </c>
      <c r="D87" s="4">
        <v>10000</v>
      </c>
      <c r="E87" s="4">
        <v>10000</v>
      </c>
      <c r="F87" s="9">
        <v>31296</v>
      </c>
      <c r="G87" s="24">
        <v>80000</v>
      </c>
      <c r="H87" s="24">
        <v>80000</v>
      </c>
      <c r="I87" s="42" t="s">
        <v>173</v>
      </c>
    </row>
    <row r="88" spans="1:9">
      <c r="A88" s="5">
        <v>2310</v>
      </c>
      <c r="B88" s="44" t="s">
        <v>25</v>
      </c>
      <c r="C88" s="44"/>
      <c r="D88" s="6">
        <v>10000</v>
      </c>
      <c r="E88" s="6">
        <v>10000</v>
      </c>
      <c r="F88" s="10">
        <f>SUM(F87:F87)</f>
        <v>31296</v>
      </c>
      <c r="G88" s="26">
        <f>SUM(G87:G87)</f>
        <v>80000</v>
      </c>
      <c r="H88" s="26">
        <f>SUM(H87:H87)</f>
        <v>80000</v>
      </c>
    </row>
    <row r="89" spans="1:9">
      <c r="A89" s="43" t="s">
        <v>28</v>
      </c>
      <c r="B89" s="43"/>
      <c r="C89" s="43"/>
      <c r="D89" s="43"/>
      <c r="E89" s="43"/>
      <c r="G89" s="25"/>
      <c r="H89" s="25"/>
    </row>
    <row r="90" spans="1:9">
      <c r="A90" s="3">
        <v>2321</v>
      </c>
      <c r="B90" s="3">
        <v>5154</v>
      </c>
      <c r="C90" s="3" t="s">
        <v>61</v>
      </c>
      <c r="D90" s="4">
        <v>20000</v>
      </c>
      <c r="E90" s="4">
        <v>20000</v>
      </c>
      <c r="F90" s="9">
        <v>-4550.24</v>
      </c>
      <c r="G90" s="24">
        <v>20000</v>
      </c>
      <c r="H90" s="24">
        <v>20000</v>
      </c>
    </row>
    <row r="91" spans="1:9">
      <c r="A91" s="3">
        <v>2321</v>
      </c>
      <c r="B91" s="3">
        <v>5169</v>
      </c>
      <c r="C91" s="3" t="s">
        <v>55</v>
      </c>
      <c r="D91" s="4">
        <v>800840</v>
      </c>
      <c r="E91" s="4">
        <v>800840</v>
      </c>
      <c r="F91" s="9">
        <v>37708</v>
      </c>
      <c r="G91" s="24">
        <v>350000</v>
      </c>
      <c r="H91" s="24">
        <v>350000</v>
      </c>
      <c r="I91" s="42" t="s">
        <v>176</v>
      </c>
    </row>
    <row r="92" spans="1:9">
      <c r="A92" s="3">
        <v>2321</v>
      </c>
      <c r="B92" s="3">
        <v>5171</v>
      </c>
      <c r="C92" s="3" t="s">
        <v>56</v>
      </c>
      <c r="D92" s="4">
        <v>120000</v>
      </c>
      <c r="E92" s="4">
        <v>120000</v>
      </c>
      <c r="F92" s="9">
        <v>12181</v>
      </c>
      <c r="G92" s="24">
        <v>30000</v>
      </c>
      <c r="H92" s="24">
        <v>30000</v>
      </c>
    </row>
    <row r="93" spans="1:9">
      <c r="A93" s="3">
        <v>2321</v>
      </c>
      <c r="B93" s="3">
        <v>6121</v>
      </c>
      <c r="C93" s="3" t="s">
        <v>57</v>
      </c>
      <c r="D93" s="3">
        <v>0</v>
      </c>
      <c r="E93" s="3">
        <v>0</v>
      </c>
      <c r="F93" s="9">
        <v>435600</v>
      </c>
      <c r="G93" s="24">
        <v>360000</v>
      </c>
      <c r="H93" s="24">
        <v>360000</v>
      </c>
      <c r="I93" s="42" t="s">
        <v>177</v>
      </c>
    </row>
    <row r="94" spans="1:9">
      <c r="A94" s="5">
        <v>2321</v>
      </c>
      <c r="B94" s="44" t="s">
        <v>25</v>
      </c>
      <c r="C94" s="44"/>
      <c r="D94" s="6">
        <v>940840</v>
      </c>
      <c r="E94" s="6">
        <v>940840</v>
      </c>
      <c r="F94" s="10">
        <f>SUM(F90:F93)</f>
        <v>480938.76</v>
      </c>
      <c r="G94" s="26">
        <f>SUM(G90:G93)</f>
        <v>760000</v>
      </c>
      <c r="H94" s="26">
        <f>SUM(H90:H93)</f>
        <v>760000</v>
      </c>
    </row>
    <row r="95" spans="1:9">
      <c r="A95" s="43" t="s">
        <v>29</v>
      </c>
      <c r="B95" s="43"/>
      <c r="C95" s="43"/>
      <c r="D95" s="43"/>
      <c r="E95" s="43"/>
      <c r="G95" s="25"/>
      <c r="H95" s="25"/>
    </row>
    <row r="96" spans="1:9">
      <c r="A96" s="3">
        <v>2341</v>
      </c>
      <c r="B96" s="3">
        <v>5021</v>
      </c>
      <c r="C96" s="3" t="s">
        <v>62</v>
      </c>
      <c r="D96" s="4">
        <v>6000</v>
      </c>
      <c r="E96" s="4">
        <v>6000</v>
      </c>
      <c r="F96" s="9">
        <v>2000</v>
      </c>
      <c r="G96" s="24">
        <v>6000</v>
      </c>
      <c r="H96" s="24">
        <v>6000</v>
      </c>
      <c r="I96" s="42" t="s">
        <v>178</v>
      </c>
    </row>
    <row r="97" spans="1:9">
      <c r="A97" s="3">
        <v>2341</v>
      </c>
      <c r="B97" s="3">
        <v>5169</v>
      </c>
      <c r="C97" s="3" t="s">
        <v>55</v>
      </c>
      <c r="D97" s="4">
        <v>350000</v>
      </c>
      <c r="E97" s="4">
        <v>350000</v>
      </c>
      <c r="F97" s="8">
        <v>0</v>
      </c>
      <c r="G97" s="24">
        <v>200000</v>
      </c>
      <c r="H97" s="24">
        <v>200000</v>
      </c>
      <c r="I97" s="14" t="s">
        <v>104</v>
      </c>
    </row>
    <row r="98" spans="1:9">
      <c r="A98" s="16">
        <v>2341</v>
      </c>
      <c r="B98" s="16">
        <v>5171</v>
      </c>
      <c r="C98" s="16" t="s">
        <v>56</v>
      </c>
      <c r="D98" s="4">
        <v>0</v>
      </c>
      <c r="E98" s="4">
        <v>0</v>
      </c>
      <c r="F98" s="9">
        <v>0</v>
      </c>
      <c r="G98" s="24">
        <v>100000</v>
      </c>
      <c r="H98" s="24">
        <v>100000</v>
      </c>
      <c r="I98" s="14" t="s">
        <v>103</v>
      </c>
    </row>
    <row r="99" spans="1:9">
      <c r="A99" s="5">
        <v>2341</v>
      </c>
      <c r="B99" s="44" t="s">
        <v>25</v>
      </c>
      <c r="C99" s="44"/>
      <c r="D99" s="6">
        <v>506000</v>
      </c>
      <c r="E99" s="6">
        <v>506000</v>
      </c>
      <c r="F99" s="10">
        <f>SUM(F96:F97)</f>
        <v>2000</v>
      </c>
      <c r="G99" s="26">
        <f>SUM(G96:G98)</f>
        <v>306000</v>
      </c>
      <c r="H99" s="26">
        <f>SUM(H96:H98)</f>
        <v>306000</v>
      </c>
    </row>
    <row r="100" spans="1:9">
      <c r="A100" s="43" t="s">
        <v>64</v>
      </c>
      <c r="B100" s="43"/>
      <c r="C100" s="43"/>
      <c r="D100" s="43"/>
      <c r="E100" s="43"/>
      <c r="G100" s="25"/>
      <c r="H100" s="25"/>
    </row>
    <row r="101" spans="1:9">
      <c r="A101" s="3">
        <v>3111</v>
      </c>
      <c r="B101" s="3">
        <v>5169</v>
      </c>
      <c r="C101" s="3" t="s">
        <v>55</v>
      </c>
      <c r="D101" s="4">
        <v>400000</v>
      </c>
      <c r="E101" s="4">
        <v>400000</v>
      </c>
      <c r="F101" s="9">
        <v>188352.32</v>
      </c>
      <c r="G101" s="24">
        <v>100000</v>
      </c>
      <c r="H101" s="24">
        <v>100000</v>
      </c>
      <c r="I101" s="42" t="s">
        <v>179</v>
      </c>
    </row>
    <row r="102" spans="1:9">
      <c r="A102" s="3">
        <v>3111</v>
      </c>
      <c r="B102" s="3">
        <v>5331</v>
      </c>
      <c r="C102" s="3" t="s">
        <v>67</v>
      </c>
      <c r="D102" s="4">
        <v>250000</v>
      </c>
      <c r="E102" s="4">
        <v>250000</v>
      </c>
      <c r="F102" s="9">
        <v>250000</v>
      </c>
      <c r="G102" s="24">
        <v>300000</v>
      </c>
      <c r="H102" s="24">
        <v>300000</v>
      </c>
      <c r="I102" s="42" t="s">
        <v>180</v>
      </c>
    </row>
    <row r="103" spans="1:9">
      <c r="A103" s="3">
        <v>3111</v>
      </c>
      <c r="B103" s="3">
        <v>6121</v>
      </c>
      <c r="C103" s="3" t="s">
        <v>57</v>
      </c>
      <c r="D103" s="4">
        <v>3000000</v>
      </c>
      <c r="E103" s="4">
        <v>3000000</v>
      </c>
      <c r="F103" s="9">
        <v>366400</v>
      </c>
      <c r="G103" s="24">
        <v>3000000</v>
      </c>
      <c r="H103" s="24">
        <v>3000000</v>
      </c>
      <c r="I103" s="42" t="s">
        <v>181</v>
      </c>
    </row>
    <row r="104" spans="1:9">
      <c r="A104" s="5">
        <v>3111</v>
      </c>
      <c r="B104" s="44" t="s">
        <v>25</v>
      </c>
      <c r="C104" s="44"/>
      <c r="D104" s="6">
        <v>3656000</v>
      </c>
      <c r="E104" s="6">
        <v>3656000</v>
      </c>
      <c r="F104" s="10">
        <f>SUM(F101:F103)</f>
        <v>804752.32000000007</v>
      </c>
      <c r="G104" s="26">
        <f>SUM(G101:G103)</f>
        <v>3400000</v>
      </c>
      <c r="H104" s="26">
        <f>SUM(H101:H103)</f>
        <v>3400000</v>
      </c>
    </row>
    <row r="105" spans="1:9">
      <c r="A105" s="43" t="s">
        <v>68</v>
      </c>
      <c r="B105" s="43"/>
      <c r="C105" s="43"/>
      <c r="D105" s="43"/>
      <c r="E105" s="43"/>
      <c r="G105" s="25"/>
      <c r="H105" s="25"/>
    </row>
    <row r="106" spans="1:9">
      <c r="A106" s="3">
        <v>3113</v>
      </c>
      <c r="B106" s="3">
        <v>5169</v>
      </c>
      <c r="C106" s="3" t="s">
        <v>55</v>
      </c>
      <c r="D106" s="4">
        <v>200000</v>
      </c>
      <c r="E106" s="4">
        <v>200000</v>
      </c>
      <c r="F106" s="9">
        <v>147924.20000000001</v>
      </c>
      <c r="G106" s="24">
        <v>100000</v>
      </c>
      <c r="H106" s="24">
        <v>100000</v>
      </c>
      <c r="I106" s="42" t="s">
        <v>182</v>
      </c>
    </row>
    <row r="107" spans="1:9">
      <c r="A107" s="3">
        <v>3113</v>
      </c>
      <c r="B107" s="3">
        <v>5331</v>
      </c>
      <c r="C107" s="3" t="s">
        <v>67</v>
      </c>
      <c r="D107" s="4">
        <v>750000</v>
      </c>
      <c r="E107" s="4">
        <v>750000</v>
      </c>
      <c r="F107" s="9">
        <v>750000</v>
      </c>
      <c r="G107" s="24">
        <v>750000</v>
      </c>
      <c r="H107" s="24">
        <v>750000</v>
      </c>
      <c r="I107" s="42" t="s">
        <v>183</v>
      </c>
    </row>
    <row r="108" spans="1:9">
      <c r="A108" s="3">
        <v>3113</v>
      </c>
      <c r="B108" s="3">
        <v>6121</v>
      </c>
      <c r="C108" s="3" t="s">
        <v>57</v>
      </c>
      <c r="D108" s="4">
        <v>3000000</v>
      </c>
      <c r="E108" s="4">
        <v>4000000</v>
      </c>
      <c r="F108" s="9">
        <v>4137755.49</v>
      </c>
      <c r="G108" s="24">
        <v>700000</v>
      </c>
      <c r="H108" s="24">
        <v>700000</v>
      </c>
      <c r="I108" s="14" t="s">
        <v>105</v>
      </c>
    </row>
    <row r="109" spans="1:9">
      <c r="A109" s="5">
        <v>3113</v>
      </c>
      <c r="B109" s="44" t="s">
        <v>25</v>
      </c>
      <c r="C109" s="44"/>
      <c r="D109" s="6">
        <v>4750000</v>
      </c>
      <c r="E109" s="6">
        <v>5750000</v>
      </c>
      <c r="F109" s="10">
        <f>SUM(F106:F108)</f>
        <v>5035679.6900000004</v>
      </c>
      <c r="G109" s="26">
        <f>SUM(G106:G108)</f>
        <v>1550000</v>
      </c>
      <c r="H109" s="26">
        <f>SUM(H106:H108)</f>
        <v>1550000</v>
      </c>
    </row>
    <row r="110" spans="1:9">
      <c r="A110" s="43" t="s">
        <v>31</v>
      </c>
      <c r="B110" s="43"/>
      <c r="C110" s="43"/>
      <c r="D110" s="43"/>
      <c r="E110" s="43"/>
      <c r="G110" s="25"/>
      <c r="H110" s="25"/>
    </row>
    <row r="111" spans="1:9">
      <c r="A111" s="3">
        <v>3299</v>
      </c>
      <c r="B111" s="3">
        <v>5169</v>
      </c>
      <c r="C111" s="3" t="s">
        <v>55</v>
      </c>
      <c r="D111" s="4">
        <v>1800</v>
      </c>
      <c r="E111" s="4">
        <v>5000</v>
      </c>
      <c r="F111" s="9">
        <v>2400</v>
      </c>
      <c r="G111" s="24">
        <v>2400</v>
      </c>
      <c r="H111" s="24">
        <v>2400</v>
      </c>
      <c r="I111" s="14" t="s">
        <v>106</v>
      </c>
    </row>
    <row r="112" spans="1:9">
      <c r="A112" s="5">
        <v>3299</v>
      </c>
      <c r="B112" s="44" t="s">
        <v>25</v>
      </c>
      <c r="C112" s="44"/>
      <c r="D112" s="6">
        <v>1800</v>
      </c>
      <c r="E112" s="6">
        <v>5000</v>
      </c>
      <c r="F112" s="10">
        <f>SUM(F111)</f>
        <v>2400</v>
      </c>
      <c r="G112" s="26">
        <f>SUM(G111)</f>
        <v>2400</v>
      </c>
      <c r="H112" s="26">
        <f>SUM(H111)</f>
        <v>2400</v>
      </c>
    </row>
    <row r="113" spans="1:9">
      <c r="A113" s="43" t="s">
        <v>33</v>
      </c>
      <c r="B113" s="43"/>
      <c r="C113" s="43"/>
      <c r="D113" s="43"/>
      <c r="E113" s="43"/>
      <c r="G113" s="25"/>
      <c r="H113" s="25"/>
    </row>
    <row r="114" spans="1:9">
      <c r="A114" s="3">
        <v>3319</v>
      </c>
      <c r="B114" s="3">
        <v>5169</v>
      </c>
      <c r="C114" s="3" t="s">
        <v>55</v>
      </c>
      <c r="D114" s="4">
        <v>100000</v>
      </c>
      <c r="E114" s="4">
        <v>100000</v>
      </c>
      <c r="F114" s="8">
        <v>514</v>
      </c>
      <c r="G114" s="24">
        <v>60000</v>
      </c>
      <c r="H114" s="24">
        <v>60000</v>
      </c>
      <c r="I114" s="42" t="s">
        <v>184</v>
      </c>
    </row>
    <row r="115" spans="1:9" ht="26.25">
      <c r="A115" s="3">
        <v>3319</v>
      </c>
      <c r="B115" s="3">
        <v>5221</v>
      </c>
      <c r="C115" s="3" t="s">
        <v>69</v>
      </c>
      <c r="D115" s="4">
        <v>16000</v>
      </c>
      <c r="E115" s="4">
        <v>16000</v>
      </c>
      <c r="F115" s="9">
        <v>58000</v>
      </c>
      <c r="G115" s="24">
        <v>60000</v>
      </c>
      <c r="H115" s="24">
        <v>60000</v>
      </c>
      <c r="I115" s="42" t="s">
        <v>185</v>
      </c>
    </row>
    <row r="116" spans="1:9">
      <c r="A116" s="5">
        <v>3319</v>
      </c>
      <c r="B116" s="44" t="s">
        <v>25</v>
      </c>
      <c r="C116" s="44"/>
      <c r="D116" s="6">
        <v>161000</v>
      </c>
      <c r="E116" s="6">
        <v>161000</v>
      </c>
      <c r="F116" s="10">
        <f>SUM(F114:F115)</f>
        <v>58514</v>
      </c>
      <c r="G116" s="26">
        <f>SUM(G114:G115)</f>
        <v>120000</v>
      </c>
      <c r="H116" s="26">
        <f>SUM(H114:H115)</f>
        <v>120000</v>
      </c>
    </row>
    <row r="117" spans="1:9">
      <c r="A117" s="43" t="s">
        <v>70</v>
      </c>
      <c r="B117" s="43"/>
      <c r="C117" s="43"/>
      <c r="D117" s="43"/>
      <c r="E117" s="43"/>
      <c r="G117" s="25"/>
      <c r="H117" s="25"/>
    </row>
    <row r="118" spans="1:9">
      <c r="A118" s="3">
        <v>3326</v>
      </c>
      <c r="B118" s="3">
        <v>5171</v>
      </c>
      <c r="C118" s="3" t="s">
        <v>56</v>
      </c>
      <c r="D118" s="3">
        <v>0</v>
      </c>
      <c r="E118" s="3">
        <v>0</v>
      </c>
      <c r="F118" s="8">
        <v>0</v>
      </c>
      <c r="G118" s="24">
        <v>50000</v>
      </c>
      <c r="H118" s="24">
        <v>50000</v>
      </c>
      <c r="I118" s="42" t="s">
        <v>186</v>
      </c>
    </row>
    <row r="119" spans="1:9">
      <c r="A119" s="5">
        <v>3326</v>
      </c>
      <c r="B119" s="44" t="s">
        <v>25</v>
      </c>
      <c r="C119" s="44"/>
      <c r="D119" s="6">
        <v>1196000</v>
      </c>
      <c r="E119" s="6">
        <v>1196000</v>
      </c>
      <c r="F119" s="10">
        <f>SUM(F118:F118)</f>
        <v>0</v>
      </c>
      <c r="G119" s="26">
        <f>SUM(G118:G118)</f>
        <v>50000</v>
      </c>
      <c r="H119" s="26">
        <f>SUM(H118:H118)</f>
        <v>50000</v>
      </c>
    </row>
    <row r="120" spans="1:9">
      <c r="A120" s="43" t="s">
        <v>71</v>
      </c>
      <c r="B120" s="43"/>
      <c r="C120" s="43"/>
      <c r="D120" s="43"/>
      <c r="E120" s="43"/>
      <c r="G120" s="25"/>
      <c r="H120" s="25"/>
    </row>
    <row r="121" spans="1:9">
      <c r="A121" s="3">
        <v>3349</v>
      </c>
      <c r="B121" s="3">
        <v>5169</v>
      </c>
      <c r="C121" s="3" t="s">
        <v>55</v>
      </c>
      <c r="D121" s="4">
        <v>60000</v>
      </c>
      <c r="E121" s="4">
        <v>60000</v>
      </c>
      <c r="F121" s="9">
        <v>50218</v>
      </c>
      <c r="G121" s="24">
        <v>80000</v>
      </c>
      <c r="H121" s="24">
        <v>80000</v>
      </c>
      <c r="I121" s="42" t="s">
        <v>187</v>
      </c>
    </row>
    <row r="122" spans="1:9">
      <c r="A122" s="5">
        <v>3349</v>
      </c>
      <c r="B122" s="44" t="s">
        <v>25</v>
      </c>
      <c r="C122" s="44"/>
      <c r="D122" s="6">
        <v>60000</v>
      </c>
      <c r="E122" s="6">
        <v>60000</v>
      </c>
      <c r="F122" s="10">
        <f>SUM(F121)</f>
        <v>50218</v>
      </c>
      <c r="G122" s="26">
        <f>SUM(G121)</f>
        <v>80000</v>
      </c>
      <c r="H122" s="26">
        <f>SUM(H121)</f>
        <v>80000</v>
      </c>
    </row>
    <row r="123" spans="1:9">
      <c r="A123" s="43" t="s">
        <v>72</v>
      </c>
      <c r="B123" s="43"/>
      <c r="C123" s="43"/>
      <c r="D123" s="43"/>
      <c r="E123" s="43"/>
      <c r="G123" s="25"/>
      <c r="H123" s="25"/>
    </row>
    <row r="124" spans="1:9">
      <c r="A124" s="3">
        <v>3399</v>
      </c>
      <c r="B124" s="3">
        <v>5139</v>
      </c>
      <c r="C124" s="3" t="s">
        <v>65</v>
      </c>
      <c r="D124" s="4">
        <v>10000</v>
      </c>
      <c r="E124" s="4">
        <v>10000</v>
      </c>
      <c r="F124" s="9">
        <v>14178</v>
      </c>
      <c r="G124" s="24">
        <v>20000</v>
      </c>
      <c r="H124" s="24">
        <v>20000</v>
      </c>
      <c r="I124" s="42" t="s">
        <v>184</v>
      </c>
    </row>
    <row r="125" spans="1:9">
      <c r="A125" s="3">
        <v>3399</v>
      </c>
      <c r="B125" s="3">
        <v>5169</v>
      </c>
      <c r="C125" s="3" t="s">
        <v>55</v>
      </c>
      <c r="D125" s="4">
        <v>50000</v>
      </c>
      <c r="E125" s="4">
        <v>50000</v>
      </c>
      <c r="F125" s="9">
        <v>30179.7</v>
      </c>
      <c r="G125" s="24">
        <v>40000</v>
      </c>
      <c r="H125" s="24">
        <v>40000</v>
      </c>
      <c r="I125" s="42" t="s">
        <v>184</v>
      </c>
    </row>
    <row r="126" spans="1:9" ht="26.25">
      <c r="A126" s="3">
        <v>3399</v>
      </c>
      <c r="B126" s="3">
        <v>5229</v>
      </c>
      <c r="C126" s="3" t="s">
        <v>37</v>
      </c>
      <c r="D126" s="3">
        <v>0</v>
      </c>
      <c r="E126" s="3">
        <v>0</v>
      </c>
      <c r="F126" s="9">
        <v>22300</v>
      </c>
      <c r="G126" s="24">
        <v>35000</v>
      </c>
      <c r="H126" s="24">
        <v>35000</v>
      </c>
      <c r="I126" s="42" t="s">
        <v>185</v>
      </c>
    </row>
    <row r="127" spans="1:9">
      <c r="A127" s="5">
        <v>3399</v>
      </c>
      <c r="B127" s="44" t="s">
        <v>25</v>
      </c>
      <c r="C127" s="44"/>
      <c r="D127" s="6">
        <v>70000</v>
      </c>
      <c r="E127" s="6">
        <v>70000</v>
      </c>
      <c r="F127" s="10">
        <f>SUM(F124:F126)</f>
        <v>66657.7</v>
      </c>
      <c r="G127" s="26">
        <f>SUM(G124:G126)</f>
        <v>95000</v>
      </c>
      <c r="H127" s="26">
        <f>SUM(H124:H126)</f>
        <v>95000</v>
      </c>
    </row>
    <row r="128" spans="1:9">
      <c r="A128" s="43" t="s">
        <v>35</v>
      </c>
      <c r="B128" s="43"/>
      <c r="C128" s="43"/>
      <c r="D128" s="43"/>
      <c r="E128" s="43"/>
      <c r="G128" s="25"/>
      <c r="H128" s="25"/>
    </row>
    <row r="129" spans="1:9">
      <c r="A129" s="3">
        <v>3412</v>
      </c>
      <c r="B129" s="3">
        <v>5154</v>
      </c>
      <c r="C129" s="3" t="s">
        <v>61</v>
      </c>
      <c r="D129" s="4">
        <v>10000</v>
      </c>
      <c r="E129" s="4">
        <v>10000</v>
      </c>
      <c r="F129" s="9">
        <v>17929</v>
      </c>
      <c r="G129" s="24">
        <v>25000</v>
      </c>
      <c r="H129" s="24">
        <v>25000</v>
      </c>
      <c r="I129" s="42" t="s">
        <v>189</v>
      </c>
    </row>
    <row r="130" spans="1:9">
      <c r="A130" s="3">
        <v>3412</v>
      </c>
      <c r="B130" s="3">
        <v>5169</v>
      </c>
      <c r="C130" s="3" t="s">
        <v>55</v>
      </c>
      <c r="D130" s="3">
        <v>0</v>
      </c>
      <c r="E130" s="3">
        <v>0</v>
      </c>
      <c r="F130" s="9">
        <v>2178</v>
      </c>
      <c r="G130" s="24">
        <v>3000</v>
      </c>
      <c r="H130" s="24">
        <v>3000</v>
      </c>
    </row>
    <row r="131" spans="1:9">
      <c r="A131" s="3">
        <v>3412</v>
      </c>
      <c r="B131" s="3">
        <v>6121</v>
      </c>
      <c r="C131" s="3" t="s">
        <v>57</v>
      </c>
      <c r="D131" s="3">
        <v>0</v>
      </c>
      <c r="E131" s="3">
        <v>0</v>
      </c>
      <c r="F131" s="8">
        <v>0</v>
      </c>
      <c r="G131" s="24">
        <v>3200000</v>
      </c>
      <c r="H131" s="24">
        <v>3200000</v>
      </c>
      <c r="I131" s="42" t="s">
        <v>188</v>
      </c>
    </row>
    <row r="132" spans="1:9">
      <c r="A132" s="5">
        <v>3412</v>
      </c>
      <c r="B132" s="44" t="s">
        <v>25</v>
      </c>
      <c r="C132" s="44"/>
      <c r="D132" s="6">
        <v>60000</v>
      </c>
      <c r="E132" s="6">
        <v>60000</v>
      </c>
      <c r="F132" s="10">
        <f>SUM(F129:F131)</f>
        <v>20107</v>
      </c>
      <c r="G132" s="26">
        <f>SUM(G129:G131)</f>
        <v>3228000</v>
      </c>
      <c r="H132" s="26">
        <f>SUM(H129:H131)</f>
        <v>3228000</v>
      </c>
    </row>
    <row r="133" spans="1:9">
      <c r="A133" s="43" t="s">
        <v>75</v>
      </c>
      <c r="B133" s="43"/>
      <c r="C133" s="43"/>
      <c r="D133" s="43"/>
      <c r="E133" s="43"/>
      <c r="G133" s="25"/>
      <c r="H133" s="25"/>
    </row>
    <row r="134" spans="1:9" ht="26.25">
      <c r="A134" s="3">
        <v>3419</v>
      </c>
      <c r="B134" s="3">
        <v>5222</v>
      </c>
      <c r="C134" s="3" t="s">
        <v>76</v>
      </c>
      <c r="D134" s="4">
        <v>50000</v>
      </c>
      <c r="E134" s="4">
        <v>250000</v>
      </c>
      <c r="F134" s="9">
        <v>169000</v>
      </c>
      <c r="G134" s="24">
        <v>250000</v>
      </c>
      <c r="H134" s="24">
        <v>250000</v>
      </c>
      <c r="I134" s="42" t="s">
        <v>190</v>
      </c>
    </row>
    <row r="135" spans="1:9">
      <c r="A135" s="5">
        <v>3419</v>
      </c>
      <c r="B135" s="44" t="s">
        <v>25</v>
      </c>
      <c r="C135" s="44"/>
      <c r="D135" s="6">
        <v>50000</v>
      </c>
      <c r="E135" s="6">
        <v>250000</v>
      </c>
      <c r="F135" s="10">
        <f>SUM(F134:F134)</f>
        <v>169000</v>
      </c>
      <c r="G135" s="26">
        <f>SUM(G134:G134)</f>
        <v>250000</v>
      </c>
      <c r="H135" s="26">
        <f>SUM(H134:H134)</f>
        <v>250000</v>
      </c>
    </row>
    <row r="136" spans="1:9">
      <c r="A136" s="43" t="s">
        <v>77</v>
      </c>
      <c r="B136" s="43"/>
      <c r="C136" s="43"/>
      <c r="D136" s="43"/>
      <c r="E136" s="43"/>
      <c r="G136" s="25"/>
      <c r="H136" s="25"/>
    </row>
    <row r="137" spans="1:9">
      <c r="A137" s="3">
        <v>3421</v>
      </c>
      <c r="B137" s="3">
        <v>5139</v>
      </c>
      <c r="C137" s="3" t="s">
        <v>65</v>
      </c>
      <c r="D137" s="3">
        <v>0</v>
      </c>
      <c r="E137" s="3">
        <v>0</v>
      </c>
      <c r="F137" s="9">
        <v>3861</v>
      </c>
      <c r="G137" s="24">
        <v>5000</v>
      </c>
      <c r="H137" s="24">
        <v>5000</v>
      </c>
      <c r="I137" s="42" t="s">
        <v>191</v>
      </c>
    </row>
    <row r="138" spans="1:9">
      <c r="A138" s="3">
        <v>3421</v>
      </c>
      <c r="B138" s="3">
        <v>5169</v>
      </c>
      <c r="C138" s="3" t="s">
        <v>55</v>
      </c>
      <c r="D138" s="4">
        <v>15000</v>
      </c>
      <c r="E138" s="4">
        <v>40000</v>
      </c>
      <c r="F138" s="9">
        <v>31308</v>
      </c>
      <c r="G138" s="24">
        <v>40000</v>
      </c>
      <c r="H138" s="24">
        <v>40000</v>
      </c>
      <c r="I138" s="42" t="s">
        <v>191</v>
      </c>
    </row>
    <row r="139" spans="1:9" ht="26.25">
      <c r="A139" s="3">
        <v>3421</v>
      </c>
      <c r="B139" s="3">
        <v>5229</v>
      </c>
      <c r="C139" s="3" t="s">
        <v>37</v>
      </c>
      <c r="D139" s="4">
        <v>20000</v>
      </c>
      <c r="E139" s="4">
        <v>20000</v>
      </c>
      <c r="F139" s="9">
        <v>18000</v>
      </c>
      <c r="G139" s="24">
        <v>25000</v>
      </c>
      <c r="H139" s="24">
        <v>25000</v>
      </c>
      <c r="I139" s="42" t="s">
        <v>192</v>
      </c>
    </row>
    <row r="140" spans="1:9">
      <c r="A140" s="5">
        <v>3421</v>
      </c>
      <c r="B140" s="44" t="s">
        <v>25</v>
      </c>
      <c r="C140" s="44"/>
      <c r="D140" s="6">
        <v>35000</v>
      </c>
      <c r="E140" s="6">
        <v>60000</v>
      </c>
      <c r="F140" s="10">
        <f>SUM(F137:F139)</f>
        <v>53169</v>
      </c>
      <c r="G140" s="26">
        <f>SUM(G137:G139)</f>
        <v>70000</v>
      </c>
      <c r="H140" s="26">
        <f>SUM(H137:H139)</f>
        <v>70000</v>
      </c>
    </row>
    <row r="141" spans="1:9">
      <c r="A141" s="43" t="s">
        <v>36</v>
      </c>
      <c r="B141" s="43"/>
      <c r="C141" s="43"/>
      <c r="D141" s="43"/>
      <c r="E141" s="43"/>
      <c r="G141" s="25"/>
      <c r="H141" s="25"/>
    </row>
    <row r="142" spans="1:9">
      <c r="A142" s="3">
        <v>3429</v>
      </c>
      <c r="B142" s="3">
        <v>5139</v>
      </c>
      <c r="C142" s="3" t="s">
        <v>65</v>
      </c>
      <c r="D142" s="4">
        <v>50000</v>
      </c>
      <c r="E142" s="4">
        <v>50000</v>
      </c>
      <c r="F142" s="9">
        <v>33298</v>
      </c>
      <c r="G142" s="24">
        <v>45000</v>
      </c>
      <c r="H142" s="24">
        <v>45000</v>
      </c>
      <c r="I142" s="42" t="s">
        <v>193</v>
      </c>
    </row>
    <row r="143" spans="1:9">
      <c r="A143" s="3">
        <v>3429</v>
      </c>
      <c r="B143" s="3">
        <v>5171</v>
      </c>
      <c r="C143" s="3" t="s">
        <v>56</v>
      </c>
      <c r="D143" s="4">
        <v>5000</v>
      </c>
      <c r="E143" s="4">
        <v>5000</v>
      </c>
      <c r="F143" s="9">
        <v>5837</v>
      </c>
      <c r="G143" s="24">
        <v>5000</v>
      </c>
      <c r="H143" s="24">
        <v>5000</v>
      </c>
    </row>
    <row r="144" spans="1:9">
      <c r="A144" s="5">
        <v>3429</v>
      </c>
      <c r="B144" s="44" t="s">
        <v>25</v>
      </c>
      <c r="C144" s="44"/>
      <c r="D144" s="6">
        <v>55000</v>
      </c>
      <c r="E144" s="6">
        <v>55000</v>
      </c>
      <c r="F144" s="10">
        <f>SUM(F142:F143)</f>
        <v>39135</v>
      </c>
      <c r="G144" s="26">
        <f>SUM(G142:G143)</f>
        <v>50000</v>
      </c>
      <c r="H144" s="26">
        <f>SUM(H142:H143)</f>
        <v>50000</v>
      </c>
    </row>
    <row r="145" spans="1:9">
      <c r="A145" s="43" t="s">
        <v>38</v>
      </c>
      <c r="B145" s="43"/>
      <c r="C145" s="43"/>
      <c r="D145" s="43"/>
      <c r="E145" s="43"/>
      <c r="G145" s="25"/>
      <c r="H145" s="25"/>
    </row>
    <row r="146" spans="1:9">
      <c r="A146" s="3">
        <v>3612</v>
      </c>
      <c r="B146" s="3">
        <v>5021</v>
      </c>
      <c r="C146" s="3" t="s">
        <v>62</v>
      </c>
      <c r="D146" s="4">
        <v>21682</v>
      </c>
      <c r="E146" s="4">
        <v>21682</v>
      </c>
      <c r="F146" s="9">
        <v>8160</v>
      </c>
      <c r="G146" s="24">
        <v>22000</v>
      </c>
      <c r="H146" s="24">
        <v>22000</v>
      </c>
      <c r="I146" s="42" t="s">
        <v>195</v>
      </c>
    </row>
    <row r="147" spans="1:9">
      <c r="A147" s="3">
        <v>3612</v>
      </c>
      <c r="B147" s="3">
        <v>5139</v>
      </c>
      <c r="C147" s="3" t="s">
        <v>65</v>
      </c>
      <c r="D147" s="3">
        <v>0</v>
      </c>
      <c r="E147" s="3">
        <v>0</v>
      </c>
      <c r="F147" s="9">
        <v>1628</v>
      </c>
      <c r="G147" s="24">
        <v>1800</v>
      </c>
      <c r="H147" s="24">
        <v>1800</v>
      </c>
      <c r="I147" s="42" t="s">
        <v>194</v>
      </c>
    </row>
    <row r="148" spans="1:9">
      <c r="A148" s="3">
        <v>3612</v>
      </c>
      <c r="B148" s="3">
        <v>5151</v>
      </c>
      <c r="C148" s="3" t="s">
        <v>66</v>
      </c>
      <c r="D148" s="4">
        <v>50000</v>
      </c>
      <c r="E148" s="4">
        <v>50000</v>
      </c>
      <c r="F148" s="9">
        <v>68515.03</v>
      </c>
      <c r="G148" s="24">
        <v>75000</v>
      </c>
      <c r="H148" s="24">
        <v>75000</v>
      </c>
    </row>
    <row r="149" spans="1:9">
      <c r="A149" s="3">
        <v>3612</v>
      </c>
      <c r="B149" s="3">
        <v>5153</v>
      </c>
      <c r="C149" s="3" t="s">
        <v>60</v>
      </c>
      <c r="D149" s="4">
        <v>150000</v>
      </c>
      <c r="E149" s="4">
        <v>150000</v>
      </c>
      <c r="F149" s="9">
        <v>89135.98</v>
      </c>
      <c r="G149" s="24">
        <v>130000</v>
      </c>
      <c r="H149" s="24">
        <v>130000</v>
      </c>
    </row>
    <row r="150" spans="1:9">
      <c r="A150" s="3">
        <v>3612</v>
      </c>
      <c r="B150" s="3">
        <v>5154</v>
      </c>
      <c r="C150" s="3" t="s">
        <v>61</v>
      </c>
      <c r="D150" s="4">
        <v>80000</v>
      </c>
      <c r="E150" s="4">
        <v>80000</v>
      </c>
      <c r="F150" s="9">
        <v>92743</v>
      </c>
      <c r="G150" s="24">
        <v>100000</v>
      </c>
      <c r="H150" s="24">
        <v>100000</v>
      </c>
    </row>
    <row r="151" spans="1:9">
      <c r="A151" s="3">
        <v>3612</v>
      </c>
      <c r="B151" s="3">
        <v>5162</v>
      </c>
      <c r="C151" s="3" t="s">
        <v>78</v>
      </c>
      <c r="D151" s="3">
        <v>200</v>
      </c>
      <c r="E151" s="3">
        <v>200</v>
      </c>
      <c r="F151" s="8">
        <v>344</v>
      </c>
      <c r="G151" s="24">
        <v>500</v>
      </c>
      <c r="H151" s="24">
        <v>500</v>
      </c>
    </row>
    <row r="152" spans="1:9">
      <c r="A152" s="3">
        <v>3612</v>
      </c>
      <c r="B152" s="3">
        <v>5169</v>
      </c>
      <c r="C152" s="3" t="s">
        <v>55</v>
      </c>
      <c r="D152" s="4">
        <v>250000</v>
      </c>
      <c r="E152" s="4">
        <v>250000</v>
      </c>
      <c r="F152" s="9">
        <v>10871</v>
      </c>
      <c r="G152" s="24">
        <v>100000</v>
      </c>
      <c r="H152" s="24">
        <v>100000</v>
      </c>
      <c r="I152" s="42" t="s">
        <v>196</v>
      </c>
    </row>
    <row r="153" spans="1:9">
      <c r="A153" s="3">
        <v>3612</v>
      </c>
      <c r="B153" s="3">
        <v>5171</v>
      </c>
      <c r="C153" s="3" t="s">
        <v>56</v>
      </c>
      <c r="D153" s="4">
        <v>50000</v>
      </c>
      <c r="E153" s="4">
        <v>50000</v>
      </c>
      <c r="F153" s="9">
        <v>5130.3999999999996</v>
      </c>
      <c r="G153" s="24">
        <v>40000</v>
      </c>
      <c r="H153" s="24">
        <v>40000</v>
      </c>
      <c r="I153" s="42" t="s">
        <v>197</v>
      </c>
    </row>
    <row r="154" spans="1:9">
      <c r="A154" s="5">
        <v>3612</v>
      </c>
      <c r="B154" s="44" t="s">
        <v>25</v>
      </c>
      <c r="C154" s="44"/>
      <c r="D154" s="6">
        <v>1101882</v>
      </c>
      <c r="E154" s="6">
        <v>1101882</v>
      </c>
      <c r="F154" s="10">
        <f>SUM(F146:F153)</f>
        <v>276527.41000000003</v>
      </c>
      <c r="G154" s="26">
        <f>SUM(G146:G153)</f>
        <v>469300</v>
      </c>
      <c r="H154" s="26">
        <f>SUM(H146:H153)</f>
        <v>469300</v>
      </c>
    </row>
    <row r="155" spans="1:9">
      <c r="A155" s="43" t="s">
        <v>79</v>
      </c>
      <c r="B155" s="43"/>
      <c r="C155" s="43"/>
      <c r="D155" s="43"/>
      <c r="E155" s="43"/>
      <c r="G155" s="25"/>
      <c r="H155" s="25"/>
    </row>
    <row r="156" spans="1:9">
      <c r="A156" s="3">
        <v>3631</v>
      </c>
      <c r="B156" s="3">
        <v>5021</v>
      </c>
      <c r="C156" s="3" t="s">
        <v>62</v>
      </c>
      <c r="D156" s="4">
        <v>120000</v>
      </c>
      <c r="E156" s="4">
        <v>120000</v>
      </c>
      <c r="F156" s="9">
        <v>35600</v>
      </c>
      <c r="G156" s="24">
        <v>140000</v>
      </c>
      <c r="H156" s="24">
        <v>140000</v>
      </c>
      <c r="I156" s="42" t="s">
        <v>198</v>
      </c>
    </row>
    <row r="157" spans="1:9">
      <c r="A157" s="3">
        <v>3631</v>
      </c>
      <c r="B157" s="3">
        <v>5139</v>
      </c>
      <c r="C157" s="3" t="s">
        <v>65</v>
      </c>
      <c r="D157" s="4">
        <v>50000</v>
      </c>
      <c r="E157" s="4">
        <v>50000</v>
      </c>
      <c r="F157" s="9">
        <v>25999</v>
      </c>
      <c r="G157" s="24">
        <v>40000</v>
      </c>
      <c r="H157" s="24">
        <v>40000</v>
      </c>
      <c r="I157" s="42" t="s">
        <v>199</v>
      </c>
    </row>
    <row r="158" spans="1:9">
      <c r="A158" s="3">
        <v>3631</v>
      </c>
      <c r="B158" s="3">
        <v>5154</v>
      </c>
      <c r="C158" s="3" t="s">
        <v>61</v>
      </c>
      <c r="D158" s="4">
        <v>210000</v>
      </c>
      <c r="E158" s="4">
        <v>210000</v>
      </c>
      <c r="F158" s="9">
        <v>239179.15</v>
      </c>
      <c r="G158" s="24">
        <v>250000</v>
      </c>
      <c r="H158" s="24">
        <v>250000</v>
      </c>
    </row>
    <row r="159" spans="1:9">
      <c r="A159" s="3">
        <v>3631</v>
      </c>
      <c r="B159" s="3">
        <v>5169</v>
      </c>
      <c r="C159" s="3" t="s">
        <v>55</v>
      </c>
      <c r="D159" s="4">
        <v>50000</v>
      </c>
      <c r="E159" s="4">
        <v>50000</v>
      </c>
      <c r="F159" s="8">
        <v>0</v>
      </c>
      <c r="G159" s="24">
        <v>50000</v>
      </c>
      <c r="H159" s="24">
        <v>50000</v>
      </c>
      <c r="I159" s="42" t="s">
        <v>200</v>
      </c>
    </row>
    <row r="160" spans="1:9">
      <c r="A160" s="3">
        <v>3631</v>
      </c>
      <c r="B160" s="3">
        <v>5171</v>
      </c>
      <c r="C160" s="3" t="s">
        <v>56</v>
      </c>
      <c r="D160" s="4">
        <v>60000</v>
      </c>
      <c r="E160" s="4">
        <v>60000</v>
      </c>
      <c r="F160" s="8">
        <v>0</v>
      </c>
      <c r="G160" s="24">
        <v>50000</v>
      </c>
      <c r="H160" s="24">
        <v>50000</v>
      </c>
      <c r="I160" s="42" t="s">
        <v>200</v>
      </c>
    </row>
    <row r="161" spans="1:9">
      <c r="A161" s="3">
        <v>3631</v>
      </c>
      <c r="B161" s="3">
        <v>6121</v>
      </c>
      <c r="C161" s="3" t="s">
        <v>57</v>
      </c>
      <c r="D161" s="4">
        <v>50000</v>
      </c>
      <c r="E161" s="4">
        <v>50000</v>
      </c>
      <c r="F161" s="9">
        <v>25000</v>
      </c>
      <c r="G161" s="24">
        <v>25000</v>
      </c>
      <c r="H161" s="24">
        <v>25000</v>
      </c>
      <c r="I161" s="42" t="s">
        <v>199</v>
      </c>
    </row>
    <row r="162" spans="1:9">
      <c r="A162" s="5">
        <v>3631</v>
      </c>
      <c r="B162" s="44" t="s">
        <v>25</v>
      </c>
      <c r="C162" s="44"/>
      <c r="D162" s="6">
        <v>550000</v>
      </c>
      <c r="E162" s="6">
        <v>550000</v>
      </c>
      <c r="F162" s="10">
        <f>SUM(F156:F161)</f>
        <v>325778.15000000002</v>
      </c>
      <c r="G162" s="26">
        <f>SUM(G156:G161)</f>
        <v>555000</v>
      </c>
      <c r="H162" s="26">
        <f>SUM(H156:H161)</f>
        <v>555000</v>
      </c>
    </row>
    <row r="163" spans="1:9">
      <c r="A163" s="43" t="s">
        <v>39</v>
      </c>
      <c r="B163" s="43"/>
      <c r="C163" s="43"/>
      <c r="D163" s="43"/>
      <c r="E163" s="43"/>
      <c r="G163" s="25"/>
      <c r="H163" s="25"/>
    </row>
    <row r="164" spans="1:9">
      <c r="A164" s="3">
        <v>3635</v>
      </c>
      <c r="B164" s="3">
        <v>5169</v>
      </c>
      <c r="C164" s="3" t="s">
        <v>55</v>
      </c>
      <c r="D164" s="4">
        <v>200000</v>
      </c>
      <c r="E164" s="4">
        <v>200000</v>
      </c>
      <c r="F164" s="8">
        <v>0</v>
      </c>
      <c r="G164" s="24">
        <v>250000</v>
      </c>
      <c r="H164" s="24">
        <v>250000</v>
      </c>
      <c r="I164" s="42" t="s">
        <v>201</v>
      </c>
    </row>
    <row r="165" spans="1:9">
      <c r="A165" s="5">
        <v>3635</v>
      </c>
      <c r="B165" s="44" t="s">
        <v>25</v>
      </c>
      <c r="C165" s="44"/>
      <c r="D165" s="6">
        <v>200000</v>
      </c>
      <c r="E165" s="6">
        <v>200000</v>
      </c>
      <c r="F165" s="11">
        <f>SUM(F164:F164)</f>
        <v>0</v>
      </c>
      <c r="G165" s="26">
        <f>SUM(G164:G164)</f>
        <v>250000</v>
      </c>
      <c r="H165" s="26">
        <f>SUM(H164:H164)</f>
        <v>250000</v>
      </c>
    </row>
    <row r="166" spans="1:9">
      <c r="A166" s="43" t="s">
        <v>82</v>
      </c>
      <c r="B166" s="43"/>
      <c r="C166" s="43"/>
      <c r="D166" s="43"/>
      <c r="E166" s="43"/>
      <c r="G166" s="25"/>
      <c r="H166" s="25"/>
    </row>
    <row r="167" spans="1:9">
      <c r="A167" s="3">
        <v>3636</v>
      </c>
      <c r="B167" s="3">
        <v>5169</v>
      </c>
      <c r="C167" s="3" t="s">
        <v>55</v>
      </c>
      <c r="D167" s="4">
        <v>140000</v>
      </c>
      <c r="E167" s="4">
        <v>140000</v>
      </c>
      <c r="F167" s="9">
        <v>25047</v>
      </c>
      <c r="G167" s="24">
        <v>200000</v>
      </c>
      <c r="H167" s="24">
        <v>200000</v>
      </c>
      <c r="I167" s="42" t="s">
        <v>202</v>
      </c>
    </row>
    <row r="168" spans="1:9">
      <c r="A168" s="5">
        <v>3636</v>
      </c>
      <c r="B168" s="44" t="s">
        <v>25</v>
      </c>
      <c r="C168" s="44"/>
      <c r="D168" s="6">
        <v>140000</v>
      </c>
      <c r="E168" s="6">
        <v>140000</v>
      </c>
      <c r="F168" s="10">
        <f>SUM(F167)</f>
        <v>25047</v>
      </c>
      <c r="G168" s="26">
        <f>SUM(G167)</f>
        <v>200000</v>
      </c>
      <c r="H168" s="26">
        <f>SUM(H167)</f>
        <v>200000</v>
      </c>
    </row>
    <row r="169" spans="1:9">
      <c r="A169" s="43" t="s">
        <v>83</v>
      </c>
      <c r="B169" s="43"/>
      <c r="C169" s="43"/>
      <c r="D169" s="43"/>
      <c r="E169" s="43"/>
      <c r="G169" s="25"/>
      <c r="H169" s="25"/>
    </row>
    <row r="170" spans="1:9">
      <c r="A170" s="3">
        <v>3721</v>
      </c>
      <c r="B170" s="3">
        <v>5169</v>
      </c>
      <c r="C170" s="3" t="s">
        <v>55</v>
      </c>
      <c r="D170" s="4">
        <v>35000</v>
      </c>
      <c r="E170" s="4">
        <v>35000</v>
      </c>
      <c r="F170" s="9">
        <v>11780</v>
      </c>
      <c r="G170" s="24">
        <v>30000</v>
      </c>
      <c r="H170" s="24">
        <v>30000</v>
      </c>
      <c r="I170" s="42" t="s">
        <v>203</v>
      </c>
    </row>
    <row r="171" spans="1:9">
      <c r="A171" s="5">
        <v>3721</v>
      </c>
      <c r="B171" s="44" t="s">
        <v>25</v>
      </c>
      <c r="C171" s="44"/>
      <c r="D171" s="6">
        <v>35000</v>
      </c>
      <c r="E171" s="6">
        <v>35000</v>
      </c>
      <c r="F171" s="10">
        <f>SUM(F170)</f>
        <v>11780</v>
      </c>
      <c r="G171" s="26">
        <f>SUM(G170)</f>
        <v>30000</v>
      </c>
      <c r="H171" s="26">
        <f>SUM(H170)</f>
        <v>30000</v>
      </c>
    </row>
    <row r="172" spans="1:9">
      <c r="A172" s="43" t="s">
        <v>43</v>
      </c>
      <c r="B172" s="43"/>
      <c r="C172" s="43"/>
      <c r="D172" s="43"/>
      <c r="E172" s="43"/>
      <c r="G172" s="25"/>
      <c r="H172" s="25"/>
    </row>
    <row r="173" spans="1:9">
      <c r="A173" s="3">
        <v>3722</v>
      </c>
      <c r="B173" s="3">
        <v>5138</v>
      </c>
      <c r="C173" s="3" t="s">
        <v>84</v>
      </c>
      <c r="D173" s="4">
        <v>10000</v>
      </c>
      <c r="E173" s="4">
        <v>10000</v>
      </c>
      <c r="F173" s="9">
        <v>7260</v>
      </c>
      <c r="G173" s="24">
        <v>10000</v>
      </c>
      <c r="H173" s="24">
        <v>10000</v>
      </c>
      <c r="I173" s="42" t="s">
        <v>204</v>
      </c>
    </row>
    <row r="174" spans="1:9">
      <c r="A174" s="3">
        <v>3722</v>
      </c>
      <c r="B174" s="3">
        <v>5169</v>
      </c>
      <c r="C174" s="3" t="s">
        <v>55</v>
      </c>
      <c r="D174" s="4">
        <v>850000</v>
      </c>
      <c r="E174" s="4">
        <v>850000</v>
      </c>
      <c r="F174" s="9">
        <v>594984.5</v>
      </c>
      <c r="G174" s="24">
        <v>850000</v>
      </c>
      <c r="H174" s="24">
        <v>850000</v>
      </c>
      <c r="I174" s="42" t="s">
        <v>205</v>
      </c>
    </row>
    <row r="175" spans="1:9">
      <c r="A175" s="5">
        <v>3722</v>
      </c>
      <c r="B175" s="44" t="s">
        <v>25</v>
      </c>
      <c r="C175" s="44"/>
      <c r="D175" s="6">
        <v>860000</v>
      </c>
      <c r="E175" s="6">
        <v>860000</v>
      </c>
      <c r="F175" s="10">
        <f>SUM(F173:F174)</f>
        <v>602244.5</v>
      </c>
      <c r="G175" s="26">
        <f>SUM(G173:G174)</f>
        <v>860000</v>
      </c>
      <c r="H175" s="26">
        <f>SUM(H173:H174)</f>
        <v>860000</v>
      </c>
    </row>
    <row r="176" spans="1:9">
      <c r="A176" s="43" t="s">
        <v>45</v>
      </c>
      <c r="B176" s="43"/>
      <c r="C176" s="43"/>
      <c r="D176" s="43"/>
      <c r="E176" s="43"/>
      <c r="G176" s="25"/>
      <c r="H176" s="25"/>
    </row>
    <row r="177" spans="1:9">
      <c r="A177" s="3">
        <v>3723</v>
      </c>
      <c r="B177" s="3">
        <v>5169</v>
      </c>
      <c r="C177" s="3" t="s">
        <v>55</v>
      </c>
      <c r="D177" s="4">
        <v>200000</v>
      </c>
      <c r="E177" s="4">
        <v>200000</v>
      </c>
      <c r="F177" s="9">
        <v>253761.24</v>
      </c>
      <c r="G177" s="24">
        <v>300000</v>
      </c>
      <c r="H177" s="24">
        <v>300000</v>
      </c>
      <c r="I177" s="42" t="s">
        <v>206</v>
      </c>
    </row>
    <row r="178" spans="1:9">
      <c r="A178" s="5">
        <v>3723</v>
      </c>
      <c r="B178" s="44" t="s">
        <v>25</v>
      </c>
      <c r="C178" s="44"/>
      <c r="D178" s="6">
        <v>200000</v>
      </c>
      <c r="E178" s="6">
        <v>200000</v>
      </c>
      <c r="F178" s="10">
        <f>SUM(F177:F177)</f>
        <v>253761.24</v>
      </c>
      <c r="G178" s="26">
        <f>SUM(G177:G177)</f>
        <v>300000</v>
      </c>
      <c r="H178" s="26">
        <f>SUM(H177:H177)</f>
        <v>300000</v>
      </c>
    </row>
    <row r="179" spans="1:9">
      <c r="A179" s="43" t="s">
        <v>46</v>
      </c>
      <c r="B179" s="43"/>
      <c r="C179" s="43"/>
      <c r="D179" s="43"/>
      <c r="E179" s="43"/>
      <c r="G179" s="25"/>
      <c r="H179" s="25"/>
    </row>
    <row r="180" spans="1:9">
      <c r="A180" s="3">
        <v>3726</v>
      </c>
      <c r="B180" s="3">
        <v>5169</v>
      </c>
      <c r="C180" s="3" t="s">
        <v>55</v>
      </c>
      <c r="D180" s="4">
        <v>110000</v>
      </c>
      <c r="E180" s="4">
        <v>110000</v>
      </c>
      <c r="F180" s="9">
        <v>123748</v>
      </c>
      <c r="G180" s="24">
        <v>150000</v>
      </c>
      <c r="H180" s="24">
        <v>150000</v>
      </c>
      <c r="I180" s="42" t="s">
        <v>207</v>
      </c>
    </row>
    <row r="181" spans="1:9">
      <c r="A181" s="5">
        <v>3726</v>
      </c>
      <c r="B181" s="44" t="s">
        <v>25</v>
      </c>
      <c r="C181" s="44"/>
      <c r="D181" s="6">
        <v>110000</v>
      </c>
      <c r="E181" s="6">
        <v>110000</v>
      </c>
      <c r="F181" s="10">
        <f>SUM(F180)</f>
        <v>123748</v>
      </c>
      <c r="G181" s="26">
        <f>SUM(G180)</f>
        <v>150000</v>
      </c>
      <c r="H181" s="26">
        <f>SUM(H180)</f>
        <v>150000</v>
      </c>
    </row>
    <row r="182" spans="1:9">
      <c r="A182" s="43" t="s">
        <v>47</v>
      </c>
      <c r="B182" s="43"/>
      <c r="C182" s="43"/>
      <c r="D182" s="43"/>
      <c r="E182" s="43"/>
      <c r="G182" s="25"/>
      <c r="H182" s="25"/>
    </row>
    <row r="183" spans="1:9">
      <c r="A183" s="3">
        <v>3745</v>
      </c>
      <c r="B183" s="3">
        <v>5011</v>
      </c>
      <c r="C183" s="3" t="s">
        <v>85</v>
      </c>
      <c r="D183" s="4">
        <v>287664</v>
      </c>
      <c r="E183" s="4">
        <v>287664</v>
      </c>
      <c r="F183" s="9">
        <v>104082</v>
      </c>
      <c r="G183" s="24">
        <v>280000</v>
      </c>
      <c r="H183" s="24">
        <v>280000</v>
      </c>
      <c r="I183" s="42" t="s">
        <v>208</v>
      </c>
    </row>
    <row r="184" spans="1:9">
      <c r="A184" s="3">
        <v>3745</v>
      </c>
      <c r="B184" s="3">
        <v>5021</v>
      </c>
      <c r="C184" s="3" t="s">
        <v>62</v>
      </c>
      <c r="D184" s="4">
        <v>282960</v>
      </c>
      <c r="E184" s="4">
        <v>282960</v>
      </c>
      <c r="F184" s="9">
        <v>86059</v>
      </c>
      <c r="G184" s="24">
        <v>280000</v>
      </c>
      <c r="H184" s="24">
        <v>280000</v>
      </c>
    </row>
    <row r="185" spans="1:9">
      <c r="A185" s="3">
        <v>3745</v>
      </c>
      <c r="B185" s="3">
        <v>5031</v>
      </c>
      <c r="C185" s="3" t="s">
        <v>80</v>
      </c>
      <c r="D185" s="4">
        <v>128148</v>
      </c>
      <c r="E185" s="4">
        <v>128148</v>
      </c>
      <c r="F185" s="9">
        <v>45264</v>
      </c>
      <c r="G185" s="24">
        <v>130000</v>
      </c>
      <c r="H185" s="24">
        <v>130000</v>
      </c>
    </row>
    <row r="186" spans="1:9">
      <c r="A186" s="3">
        <v>3745</v>
      </c>
      <c r="B186" s="3">
        <v>5032</v>
      </c>
      <c r="C186" s="3" t="s">
        <v>81</v>
      </c>
      <c r="D186" s="4">
        <v>46536</v>
      </c>
      <c r="E186" s="4">
        <v>46536</v>
      </c>
      <c r="F186" s="9">
        <v>16640</v>
      </c>
      <c r="G186" s="24">
        <v>50000</v>
      </c>
      <c r="H186" s="24">
        <v>50000</v>
      </c>
    </row>
    <row r="187" spans="1:9">
      <c r="A187" s="3">
        <v>3745</v>
      </c>
      <c r="B187" s="3">
        <v>5137</v>
      </c>
      <c r="C187" s="3" t="s">
        <v>54</v>
      </c>
      <c r="D187" s="4">
        <v>70000</v>
      </c>
      <c r="E187" s="4">
        <v>70000</v>
      </c>
      <c r="F187" s="9">
        <v>189299</v>
      </c>
      <c r="G187" s="24">
        <v>70000</v>
      </c>
      <c r="H187" s="24">
        <v>70000</v>
      </c>
    </row>
    <row r="188" spans="1:9">
      <c r="A188" s="3">
        <v>3745</v>
      </c>
      <c r="B188" s="3">
        <v>5139</v>
      </c>
      <c r="C188" s="3" t="s">
        <v>65</v>
      </c>
      <c r="D188" s="4">
        <v>120000</v>
      </c>
      <c r="E188" s="4">
        <v>120000</v>
      </c>
      <c r="F188" s="9">
        <v>76150</v>
      </c>
      <c r="G188" s="24">
        <v>100000</v>
      </c>
      <c r="H188" s="24">
        <v>100000</v>
      </c>
    </row>
    <row r="189" spans="1:9">
      <c r="A189" s="3">
        <v>3745</v>
      </c>
      <c r="B189" s="3">
        <v>5156</v>
      </c>
      <c r="C189" s="3" t="s">
        <v>74</v>
      </c>
      <c r="D189" s="4">
        <v>60000</v>
      </c>
      <c r="E189" s="4">
        <v>60000</v>
      </c>
      <c r="F189" s="9">
        <v>43189</v>
      </c>
      <c r="G189" s="24">
        <v>60000</v>
      </c>
      <c r="H189" s="24">
        <v>60000</v>
      </c>
      <c r="I189" s="42" t="s">
        <v>209</v>
      </c>
    </row>
    <row r="190" spans="1:9">
      <c r="A190" s="3">
        <v>3745</v>
      </c>
      <c r="B190" s="3">
        <v>5169</v>
      </c>
      <c r="C190" s="3" t="s">
        <v>55</v>
      </c>
      <c r="D190" s="4">
        <v>100000</v>
      </c>
      <c r="E190" s="4">
        <v>100000</v>
      </c>
      <c r="F190" s="9">
        <v>88401</v>
      </c>
      <c r="G190" s="24">
        <v>100000</v>
      </c>
      <c r="H190" s="24">
        <v>100000</v>
      </c>
      <c r="I190" s="42" t="s">
        <v>210</v>
      </c>
    </row>
    <row r="191" spans="1:9">
      <c r="A191" s="3">
        <v>3745</v>
      </c>
      <c r="B191" s="3">
        <v>5171</v>
      </c>
      <c r="C191" s="3" t="s">
        <v>56</v>
      </c>
      <c r="D191" s="4">
        <v>30000</v>
      </c>
      <c r="E191" s="4">
        <v>30000</v>
      </c>
      <c r="F191" s="9">
        <v>26609</v>
      </c>
      <c r="G191" s="24">
        <v>30000</v>
      </c>
      <c r="H191" s="24">
        <v>30000</v>
      </c>
    </row>
    <row r="192" spans="1:9">
      <c r="A192" s="5">
        <v>3745</v>
      </c>
      <c r="B192" s="44" t="s">
        <v>25</v>
      </c>
      <c r="C192" s="44"/>
      <c r="D192" s="6">
        <v>1150308</v>
      </c>
      <c r="E192" s="6">
        <v>1150308</v>
      </c>
      <c r="F192" s="10">
        <f>SUM(F183:F191)</f>
        <v>675693</v>
      </c>
      <c r="G192" s="26">
        <f>SUM(G183:G191)</f>
        <v>1100000</v>
      </c>
      <c r="H192" s="26">
        <f>SUM(H183:H191)</f>
        <v>1100000</v>
      </c>
    </row>
    <row r="193" spans="1:9">
      <c r="A193" s="43" t="s">
        <v>86</v>
      </c>
      <c r="B193" s="43"/>
      <c r="C193" s="43"/>
      <c r="D193" s="43"/>
      <c r="E193" s="43"/>
      <c r="G193" s="25"/>
      <c r="H193" s="25"/>
    </row>
    <row r="194" spans="1:9">
      <c r="A194" s="3">
        <v>4351</v>
      </c>
      <c r="B194" s="3">
        <v>5169</v>
      </c>
      <c r="C194" s="3" t="s">
        <v>55</v>
      </c>
      <c r="D194" s="4">
        <v>115000</v>
      </c>
      <c r="E194" s="4">
        <v>115000</v>
      </c>
      <c r="F194" s="9">
        <v>4356</v>
      </c>
      <c r="G194" s="24">
        <v>50000</v>
      </c>
      <c r="H194" s="24">
        <v>50000</v>
      </c>
      <c r="I194" s="42" t="s">
        <v>211</v>
      </c>
    </row>
    <row r="195" spans="1:9">
      <c r="A195" s="5">
        <v>4351</v>
      </c>
      <c r="B195" s="44" t="s">
        <v>25</v>
      </c>
      <c r="C195" s="44"/>
      <c r="D195" s="6">
        <v>115000</v>
      </c>
      <c r="E195" s="6">
        <v>115000</v>
      </c>
      <c r="F195" s="10">
        <f>SUM(F194:F194)</f>
        <v>4356</v>
      </c>
      <c r="G195" s="26">
        <f>SUM(G194:G194)</f>
        <v>50000</v>
      </c>
      <c r="H195" s="26">
        <f>SUM(H194:H194)</f>
        <v>50000</v>
      </c>
    </row>
    <row r="196" spans="1:9">
      <c r="A196" s="43" t="s">
        <v>48</v>
      </c>
      <c r="B196" s="43"/>
      <c r="C196" s="43"/>
      <c r="D196" s="43"/>
      <c r="E196" s="43"/>
      <c r="G196" s="25"/>
      <c r="H196" s="25"/>
    </row>
    <row r="197" spans="1:9">
      <c r="A197" s="3">
        <v>5512</v>
      </c>
      <c r="B197" s="3">
        <v>5137</v>
      </c>
      <c r="C197" s="3" t="s">
        <v>54</v>
      </c>
      <c r="D197" s="4">
        <v>100000</v>
      </c>
      <c r="E197" s="4">
        <v>100000</v>
      </c>
      <c r="F197" s="9">
        <v>112100.9</v>
      </c>
      <c r="G197" s="24">
        <v>100000</v>
      </c>
      <c r="H197" s="24">
        <v>100000</v>
      </c>
      <c r="I197" s="42" t="s">
        <v>212</v>
      </c>
    </row>
    <row r="198" spans="1:9">
      <c r="A198" s="3">
        <v>5512</v>
      </c>
      <c r="B198" s="3">
        <v>5139</v>
      </c>
      <c r="C198" s="3" t="s">
        <v>65</v>
      </c>
      <c r="D198" s="4">
        <v>40000</v>
      </c>
      <c r="E198" s="4">
        <v>90000</v>
      </c>
      <c r="F198" s="9">
        <v>81730.100000000006</v>
      </c>
      <c r="G198" s="24">
        <v>90000</v>
      </c>
      <c r="H198" s="24">
        <v>90000</v>
      </c>
    </row>
    <row r="199" spans="1:9">
      <c r="A199" s="3">
        <v>5512</v>
      </c>
      <c r="B199" s="3">
        <v>5156</v>
      </c>
      <c r="C199" s="3" t="s">
        <v>74</v>
      </c>
      <c r="D199" s="4">
        <v>12000</v>
      </c>
      <c r="E199" s="4">
        <v>12000</v>
      </c>
      <c r="F199" s="9">
        <v>24542</v>
      </c>
      <c r="G199" s="24">
        <v>30000</v>
      </c>
      <c r="H199" s="24">
        <v>30000</v>
      </c>
    </row>
    <row r="200" spans="1:9">
      <c r="A200" s="3">
        <v>5512</v>
      </c>
      <c r="B200" s="3">
        <v>5162</v>
      </c>
      <c r="C200" s="3" t="s">
        <v>78</v>
      </c>
      <c r="D200" s="4">
        <v>3200</v>
      </c>
      <c r="E200" s="4">
        <v>3200</v>
      </c>
      <c r="F200" s="9">
        <v>3788</v>
      </c>
      <c r="G200" s="24">
        <v>5000</v>
      </c>
      <c r="H200" s="24">
        <v>5000</v>
      </c>
    </row>
    <row r="201" spans="1:9">
      <c r="A201" s="3">
        <v>5512</v>
      </c>
      <c r="B201" s="3">
        <v>5169</v>
      </c>
      <c r="C201" s="3" t="s">
        <v>55</v>
      </c>
      <c r="D201" s="4">
        <v>5000</v>
      </c>
      <c r="E201" s="4">
        <v>5000</v>
      </c>
      <c r="F201" s="9">
        <v>22653.14</v>
      </c>
      <c r="G201" s="24">
        <v>30000</v>
      </c>
      <c r="H201" s="24">
        <v>30000</v>
      </c>
    </row>
    <row r="202" spans="1:9">
      <c r="A202" s="3">
        <v>5512</v>
      </c>
      <c r="B202" s="3">
        <v>5171</v>
      </c>
      <c r="C202" s="3" t="s">
        <v>56</v>
      </c>
      <c r="D202" s="4">
        <v>45000</v>
      </c>
      <c r="E202" s="4">
        <v>45000</v>
      </c>
      <c r="F202" s="9">
        <v>85111</v>
      </c>
      <c r="G202" s="24">
        <v>80000</v>
      </c>
      <c r="H202" s="24">
        <v>80000</v>
      </c>
      <c r="I202" s="14" t="s">
        <v>107</v>
      </c>
    </row>
    <row r="203" spans="1:9">
      <c r="A203" s="5">
        <v>5512</v>
      </c>
      <c r="B203" s="44" t="s">
        <v>25</v>
      </c>
      <c r="C203" s="44"/>
      <c r="D203" s="6">
        <v>865200</v>
      </c>
      <c r="E203" s="6">
        <v>915200</v>
      </c>
      <c r="F203" s="10">
        <f>SUM(F197:F202)</f>
        <v>329925.14</v>
      </c>
      <c r="G203" s="26">
        <f>SUM(G197:G202)</f>
        <v>335000</v>
      </c>
      <c r="H203" s="26">
        <f>SUM(H197:H202)</f>
        <v>335000</v>
      </c>
    </row>
    <row r="204" spans="1:9">
      <c r="A204" s="43" t="s">
        <v>87</v>
      </c>
      <c r="B204" s="43"/>
      <c r="C204" s="43"/>
      <c r="D204" s="43"/>
      <c r="E204" s="43"/>
      <c r="G204" s="25"/>
      <c r="H204" s="25"/>
    </row>
    <row r="205" spans="1:9">
      <c r="A205" s="3">
        <v>6112</v>
      </c>
      <c r="B205" s="3">
        <v>5021</v>
      </c>
      <c r="C205" s="3" t="s">
        <v>62</v>
      </c>
      <c r="D205" s="3">
        <v>0</v>
      </c>
      <c r="E205" s="3">
        <v>0</v>
      </c>
      <c r="F205" s="9">
        <v>1293</v>
      </c>
      <c r="G205" s="24">
        <v>1500</v>
      </c>
      <c r="H205" s="24">
        <v>1500</v>
      </c>
    </row>
    <row r="206" spans="1:9">
      <c r="A206" s="3">
        <v>6112</v>
      </c>
      <c r="B206" s="3">
        <v>5023</v>
      </c>
      <c r="C206" s="3" t="s">
        <v>88</v>
      </c>
      <c r="D206" s="4">
        <v>721728</v>
      </c>
      <c r="E206" s="4">
        <v>721728</v>
      </c>
      <c r="F206" s="9">
        <v>245778</v>
      </c>
      <c r="G206" s="24">
        <f>65000*12</f>
        <v>780000</v>
      </c>
      <c r="H206" s="24">
        <f>65000*12</f>
        <v>780000</v>
      </c>
      <c r="I206" s="42" t="s">
        <v>213</v>
      </c>
    </row>
    <row r="207" spans="1:9">
      <c r="A207" s="3">
        <v>6112</v>
      </c>
      <c r="B207" s="3">
        <v>5031</v>
      </c>
      <c r="C207" s="3" t="s">
        <v>80</v>
      </c>
      <c r="D207" s="4">
        <v>130032</v>
      </c>
      <c r="E207" s="4">
        <v>130032</v>
      </c>
      <c r="F207" s="9">
        <v>44646</v>
      </c>
      <c r="G207" s="24">
        <f>13000*12</f>
        <v>156000</v>
      </c>
      <c r="H207" s="24">
        <f>13000*12</f>
        <v>156000</v>
      </c>
    </row>
    <row r="208" spans="1:9">
      <c r="A208" s="3">
        <v>6112</v>
      </c>
      <c r="B208" s="3">
        <v>5032</v>
      </c>
      <c r="C208" s="3" t="s">
        <v>81</v>
      </c>
      <c r="D208" s="4">
        <v>65316</v>
      </c>
      <c r="E208" s="4">
        <v>65316</v>
      </c>
      <c r="F208" s="9">
        <v>22112</v>
      </c>
      <c r="G208" s="24">
        <f>6000*12</f>
        <v>72000</v>
      </c>
      <c r="H208" s="24">
        <f>6000*12</f>
        <v>72000</v>
      </c>
    </row>
    <row r="209" spans="1:9">
      <c r="A209" s="5">
        <v>6112</v>
      </c>
      <c r="B209" s="44" t="s">
        <v>25</v>
      </c>
      <c r="C209" s="44"/>
      <c r="D209" s="6">
        <v>917076</v>
      </c>
      <c r="E209" s="6">
        <v>917076</v>
      </c>
      <c r="F209" s="10">
        <f>SUM(F205:F208)</f>
        <v>313829</v>
      </c>
      <c r="G209" s="26">
        <f>SUM(G205:G208)</f>
        <v>1009500</v>
      </c>
      <c r="H209" s="26">
        <f>SUM(H205:H208)</f>
        <v>1009500</v>
      </c>
    </row>
    <row r="210" spans="1:9">
      <c r="A210" s="43" t="s">
        <v>89</v>
      </c>
      <c r="B210" s="43"/>
      <c r="C210" s="43"/>
      <c r="D210" s="43"/>
      <c r="E210" s="43"/>
      <c r="G210" s="25"/>
      <c r="H210" s="25"/>
    </row>
    <row r="211" spans="1:9">
      <c r="A211" s="3">
        <v>6115</v>
      </c>
      <c r="B211" s="3">
        <v>5137</v>
      </c>
      <c r="C211" s="3" t="s">
        <v>54</v>
      </c>
      <c r="D211" s="3">
        <v>0</v>
      </c>
      <c r="E211" s="3">
        <v>0</v>
      </c>
      <c r="F211" s="8">
        <v>0</v>
      </c>
      <c r="G211" s="24">
        <v>2500</v>
      </c>
      <c r="H211" s="24">
        <v>2500</v>
      </c>
      <c r="I211" s="42" t="s">
        <v>214</v>
      </c>
    </row>
    <row r="212" spans="1:9" s="14" customFormat="1">
      <c r="A212" s="16">
        <v>6115</v>
      </c>
      <c r="B212" s="16">
        <v>5021</v>
      </c>
      <c r="C212" s="16" t="s">
        <v>62</v>
      </c>
      <c r="D212" s="16">
        <v>0</v>
      </c>
      <c r="E212" s="16">
        <v>0</v>
      </c>
      <c r="F212" s="18">
        <v>0</v>
      </c>
      <c r="G212" s="24">
        <v>15000</v>
      </c>
      <c r="H212" s="24">
        <v>15000</v>
      </c>
    </row>
    <row r="213" spans="1:9" s="14" customFormat="1">
      <c r="A213" s="5">
        <v>6115</v>
      </c>
      <c r="B213" s="44" t="s">
        <v>25</v>
      </c>
      <c r="C213" s="44"/>
      <c r="D213" s="5">
        <v>0</v>
      </c>
      <c r="E213" s="5">
        <v>0</v>
      </c>
      <c r="F213" s="11">
        <f>SUM(F211)</f>
        <v>0</v>
      </c>
      <c r="G213" s="26">
        <f>SUM(G211,G212)</f>
        <v>17500</v>
      </c>
      <c r="H213" s="26">
        <f>SUM(H211,H212)</f>
        <v>17500</v>
      </c>
    </row>
    <row r="214" spans="1:9" s="14" customFormat="1">
      <c r="A214" s="45" t="s">
        <v>109</v>
      </c>
      <c r="B214" s="45"/>
      <c r="C214" s="45"/>
      <c r="D214" s="45"/>
      <c r="E214" s="45"/>
      <c r="F214" s="19"/>
      <c r="G214" s="26"/>
      <c r="H214" s="26"/>
    </row>
    <row r="215" spans="1:9" s="14" customFormat="1">
      <c r="A215" s="16">
        <v>6118</v>
      </c>
      <c r="B215" s="16">
        <v>5137</v>
      </c>
      <c r="C215" s="16" t="s">
        <v>54</v>
      </c>
      <c r="D215" s="16">
        <v>0</v>
      </c>
      <c r="E215" s="16">
        <v>0</v>
      </c>
      <c r="F215" s="18">
        <v>0</v>
      </c>
      <c r="G215" s="24">
        <v>2500</v>
      </c>
      <c r="H215" s="24">
        <v>2500</v>
      </c>
      <c r="I215" s="42" t="s">
        <v>215</v>
      </c>
    </row>
    <row r="216" spans="1:9" s="14" customFormat="1">
      <c r="A216" s="16">
        <v>6118</v>
      </c>
      <c r="B216" s="16">
        <v>5021</v>
      </c>
      <c r="C216" s="16" t="s">
        <v>62</v>
      </c>
      <c r="D216" s="16">
        <v>0</v>
      </c>
      <c r="E216" s="16">
        <v>0</v>
      </c>
      <c r="F216" s="18">
        <v>0</v>
      </c>
      <c r="G216" s="24">
        <v>20000</v>
      </c>
      <c r="H216" s="24">
        <v>20000</v>
      </c>
    </row>
    <row r="217" spans="1:9">
      <c r="A217" s="17">
        <v>6118</v>
      </c>
      <c r="B217" s="44" t="s">
        <v>25</v>
      </c>
      <c r="C217" s="44"/>
      <c r="D217" s="17">
        <v>0</v>
      </c>
      <c r="E217" s="17">
        <v>0</v>
      </c>
      <c r="F217" s="19">
        <f>SUM(F215)</f>
        <v>0</v>
      </c>
      <c r="G217" s="26">
        <f>SUM(G215,G216)</f>
        <v>22500</v>
      </c>
      <c r="H217" s="26">
        <f>SUM(H215,H216)</f>
        <v>22500</v>
      </c>
    </row>
    <row r="218" spans="1:9">
      <c r="A218" s="43" t="s">
        <v>49</v>
      </c>
      <c r="B218" s="43"/>
      <c r="C218" s="43"/>
      <c r="D218" s="43"/>
      <c r="E218" s="43"/>
      <c r="G218" s="25"/>
      <c r="H218" s="25"/>
    </row>
    <row r="219" spans="1:9">
      <c r="A219" s="3">
        <v>6171</v>
      </c>
      <c r="B219" s="3">
        <v>5011</v>
      </c>
      <c r="C219" s="3" t="s">
        <v>85</v>
      </c>
      <c r="D219" s="4">
        <v>240000</v>
      </c>
      <c r="E219" s="4">
        <v>240000</v>
      </c>
      <c r="F219" s="9">
        <v>161693</v>
      </c>
      <c r="G219" s="24">
        <v>240000</v>
      </c>
      <c r="H219" s="24">
        <v>240000</v>
      </c>
      <c r="I219" s="42" t="s">
        <v>216</v>
      </c>
    </row>
    <row r="220" spans="1:9">
      <c r="A220" s="3">
        <v>6171</v>
      </c>
      <c r="B220" s="3">
        <v>5021</v>
      </c>
      <c r="C220" s="3" t="s">
        <v>62</v>
      </c>
      <c r="D220" s="4">
        <v>128992</v>
      </c>
      <c r="E220" s="4">
        <v>128992</v>
      </c>
      <c r="F220" s="9">
        <v>102307</v>
      </c>
      <c r="G220" s="24">
        <v>130000</v>
      </c>
      <c r="H220" s="24">
        <v>130000</v>
      </c>
    </row>
    <row r="221" spans="1:9">
      <c r="A221" s="3">
        <v>6171</v>
      </c>
      <c r="B221" s="3">
        <v>5031</v>
      </c>
      <c r="C221" s="3" t="s">
        <v>80</v>
      </c>
      <c r="D221" s="4">
        <v>60000</v>
      </c>
      <c r="E221" s="4">
        <v>60000</v>
      </c>
      <c r="F221" s="9">
        <v>52955</v>
      </c>
      <c r="G221" s="24">
        <v>80000</v>
      </c>
      <c r="H221" s="24">
        <v>80000</v>
      </c>
    </row>
    <row r="222" spans="1:9">
      <c r="A222" s="3">
        <v>6171</v>
      </c>
      <c r="B222" s="3">
        <v>5032</v>
      </c>
      <c r="C222" s="3" t="s">
        <v>81</v>
      </c>
      <c r="D222" s="4">
        <v>45600</v>
      </c>
      <c r="E222" s="4">
        <v>45600</v>
      </c>
      <c r="F222" s="9">
        <v>19064</v>
      </c>
      <c r="G222" s="24">
        <v>40000</v>
      </c>
      <c r="H222" s="24">
        <v>40000</v>
      </c>
    </row>
    <row r="223" spans="1:9">
      <c r="A223" s="3">
        <v>6171</v>
      </c>
      <c r="B223" s="3">
        <v>5038</v>
      </c>
      <c r="C223" s="3" t="s">
        <v>90</v>
      </c>
      <c r="D223" s="4">
        <v>7000</v>
      </c>
      <c r="E223" s="4">
        <v>7000</v>
      </c>
      <c r="F223" s="9">
        <v>7204</v>
      </c>
      <c r="G223" s="24">
        <v>10000</v>
      </c>
      <c r="H223" s="24">
        <v>10000</v>
      </c>
    </row>
    <row r="224" spans="1:9">
      <c r="A224" s="3">
        <v>6171</v>
      </c>
      <c r="B224" s="3">
        <v>5136</v>
      </c>
      <c r="C224" s="3" t="s">
        <v>91</v>
      </c>
      <c r="D224" s="4">
        <v>2000</v>
      </c>
      <c r="E224" s="4">
        <v>2000</v>
      </c>
      <c r="F224" s="8">
        <v>0</v>
      </c>
      <c r="G224" s="24">
        <v>2000</v>
      </c>
      <c r="H224" s="24">
        <v>2000</v>
      </c>
    </row>
    <row r="225" spans="1:9">
      <c r="A225" s="3">
        <v>6171</v>
      </c>
      <c r="B225" s="3">
        <v>5137</v>
      </c>
      <c r="C225" s="3" t="s">
        <v>54</v>
      </c>
      <c r="D225" s="4">
        <v>80000</v>
      </c>
      <c r="E225" s="4">
        <v>80000</v>
      </c>
      <c r="F225" s="9">
        <v>101774</v>
      </c>
      <c r="G225" s="24">
        <v>100000</v>
      </c>
      <c r="H225" s="24">
        <v>100000</v>
      </c>
    </row>
    <row r="226" spans="1:9">
      <c r="A226" s="3">
        <v>6171</v>
      </c>
      <c r="B226" s="3">
        <v>5139</v>
      </c>
      <c r="C226" s="3" t="s">
        <v>65</v>
      </c>
      <c r="D226" s="4">
        <v>50000</v>
      </c>
      <c r="E226" s="4">
        <v>50000</v>
      </c>
      <c r="F226" s="9">
        <v>61872</v>
      </c>
      <c r="G226" s="24">
        <v>60000</v>
      </c>
      <c r="H226" s="24">
        <v>60000</v>
      </c>
    </row>
    <row r="227" spans="1:9">
      <c r="A227" s="3">
        <v>6171</v>
      </c>
      <c r="B227" s="3">
        <v>5151</v>
      </c>
      <c r="C227" s="3" t="s">
        <v>66</v>
      </c>
      <c r="D227" s="4">
        <v>15000</v>
      </c>
      <c r="E227" s="4">
        <v>15000</v>
      </c>
      <c r="F227" s="9">
        <v>10357.51</v>
      </c>
      <c r="G227" s="24">
        <v>15000</v>
      </c>
      <c r="H227" s="24">
        <v>15000</v>
      </c>
    </row>
    <row r="228" spans="1:9">
      <c r="A228" s="3">
        <v>6171</v>
      </c>
      <c r="B228" s="3">
        <v>5154</v>
      </c>
      <c r="C228" s="3" t="s">
        <v>61</v>
      </c>
      <c r="D228" s="4">
        <v>25000</v>
      </c>
      <c r="E228" s="4">
        <v>25000</v>
      </c>
      <c r="F228" s="9">
        <v>87451.78</v>
      </c>
      <c r="G228" s="24">
        <v>90000</v>
      </c>
      <c r="H228" s="24">
        <v>90000</v>
      </c>
    </row>
    <row r="229" spans="1:9">
      <c r="A229" s="3">
        <v>6171</v>
      </c>
      <c r="B229" s="3">
        <v>5161</v>
      </c>
      <c r="C229" s="3" t="s">
        <v>92</v>
      </c>
      <c r="D229" s="4">
        <v>7000</v>
      </c>
      <c r="E229" s="4">
        <v>7000</v>
      </c>
      <c r="F229" s="9">
        <v>5860</v>
      </c>
      <c r="G229" s="24">
        <v>7000</v>
      </c>
      <c r="H229" s="24">
        <v>7000</v>
      </c>
    </row>
    <row r="230" spans="1:9">
      <c r="A230" s="3">
        <v>6171</v>
      </c>
      <c r="B230" s="3">
        <v>5162</v>
      </c>
      <c r="C230" s="3" t="s">
        <v>78</v>
      </c>
      <c r="D230" s="4">
        <v>40000</v>
      </c>
      <c r="E230" s="4">
        <v>40000</v>
      </c>
      <c r="F230" s="9">
        <v>24958.45</v>
      </c>
      <c r="G230" s="24">
        <v>30000</v>
      </c>
      <c r="H230" s="24">
        <v>30000</v>
      </c>
    </row>
    <row r="231" spans="1:9">
      <c r="A231" s="3">
        <v>6171</v>
      </c>
      <c r="B231" s="3">
        <v>5163</v>
      </c>
      <c r="C231" s="3" t="s">
        <v>59</v>
      </c>
      <c r="D231" s="4">
        <v>20000</v>
      </c>
      <c r="E231" s="4">
        <v>20000</v>
      </c>
      <c r="F231" s="9">
        <v>15857.62</v>
      </c>
      <c r="G231" s="24">
        <v>20000</v>
      </c>
      <c r="H231" s="24">
        <v>20000</v>
      </c>
    </row>
    <row r="232" spans="1:9">
      <c r="A232" s="3">
        <v>6171</v>
      </c>
      <c r="B232" s="3">
        <v>5164</v>
      </c>
      <c r="C232" s="3" t="s">
        <v>93</v>
      </c>
      <c r="D232" s="3">
        <v>80</v>
      </c>
      <c r="E232" s="3">
        <v>80</v>
      </c>
      <c r="F232" s="8">
        <v>80</v>
      </c>
      <c r="G232" s="24">
        <v>100</v>
      </c>
      <c r="H232" s="24">
        <v>100</v>
      </c>
    </row>
    <row r="233" spans="1:9">
      <c r="A233" s="3">
        <v>6171</v>
      </c>
      <c r="B233" s="3">
        <v>5166</v>
      </c>
      <c r="C233" s="3" t="s">
        <v>63</v>
      </c>
      <c r="D233" s="4">
        <v>200000</v>
      </c>
      <c r="E233" s="4">
        <v>200000</v>
      </c>
      <c r="F233" s="9">
        <v>11005.95</v>
      </c>
      <c r="G233" s="24">
        <v>150000</v>
      </c>
      <c r="H233" s="24">
        <v>150000</v>
      </c>
      <c r="I233" s="42" t="s">
        <v>217</v>
      </c>
    </row>
    <row r="234" spans="1:9">
      <c r="A234" s="3">
        <v>6171</v>
      </c>
      <c r="B234" s="3">
        <v>5167</v>
      </c>
      <c r="C234" s="3" t="s">
        <v>94</v>
      </c>
      <c r="D234" s="4">
        <v>5000</v>
      </c>
      <c r="E234" s="4">
        <v>5000</v>
      </c>
      <c r="F234" s="9">
        <v>1597.2</v>
      </c>
      <c r="G234" s="24">
        <v>5000</v>
      </c>
      <c r="H234" s="24">
        <v>5000</v>
      </c>
    </row>
    <row r="235" spans="1:9">
      <c r="A235" s="3">
        <v>6171</v>
      </c>
      <c r="B235" s="3">
        <v>5169</v>
      </c>
      <c r="C235" s="3" t="s">
        <v>55</v>
      </c>
      <c r="D235" s="4">
        <v>377695.73</v>
      </c>
      <c r="E235" s="4">
        <v>377695.73</v>
      </c>
      <c r="F235" s="9">
        <v>422879.05</v>
      </c>
      <c r="G235" s="24">
        <v>350000</v>
      </c>
      <c r="H235" s="24">
        <v>350000</v>
      </c>
      <c r="I235" s="42" t="s">
        <v>218</v>
      </c>
    </row>
    <row r="236" spans="1:9">
      <c r="A236" s="3">
        <v>6171</v>
      </c>
      <c r="B236" s="3">
        <v>5171</v>
      </c>
      <c r="C236" s="3" t="s">
        <v>56</v>
      </c>
      <c r="D236" s="4">
        <v>150000</v>
      </c>
      <c r="E236" s="4">
        <v>150000</v>
      </c>
      <c r="F236" s="9">
        <v>44680</v>
      </c>
      <c r="G236" s="24">
        <v>60000</v>
      </c>
      <c r="H236" s="24">
        <v>60000</v>
      </c>
    </row>
    <row r="237" spans="1:9">
      <c r="A237" s="3">
        <v>6171</v>
      </c>
      <c r="B237" s="3">
        <v>5173</v>
      </c>
      <c r="C237" s="3" t="s">
        <v>95</v>
      </c>
      <c r="D237" s="4">
        <v>10000</v>
      </c>
      <c r="E237" s="4">
        <v>10000</v>
      </c>
      <c r="F237" s="9">
        <v>5014</v>
      </c>
      <c r="G237" s="24">
        <v>10000</v>
      </c>
      <c r="H237" s="24">
        <v>10000</v>
      </c>
    </row>
    <row r="238" spans="1:9">
      <c r="A238" s="3">
        <v>6171</v>
      </c>
      <c r="B238" s="3">
        <v>5175</v>
      </c>
      <c r="C238" s="3" t="s">
        <v>73</v>
      </c>
      <c r="D238" s="4">
        <v>10000</v>
      </c>
      <c r="E238" s="4">
        <v>10000</v>
      </c>
      <c r="F238" s="9">
        <v>1537</v>
      </c>
      <c r="G238" s="24">
        <v>5000</v>
      </c>
      <c r="H238" s="24">
        <v>5000</v>
      </c>
    </row>
    <row r="239" spans="1:9" ht="26.25">
      <c r="A239" s="3">
        <v>6171</v>
      </c>
      <c r="B239" s="3">
        <v>5229</v>
      </c>
      <c r="C239" s="3" t="s">
        <v>37</v>
      </c>
      <c r="D239" s="4">
        <v>10000</v>
      </c>
      <c r="E239" s="4">
        <v>10000</v>
      </c>
      <c r="F239" s="9">
        <v>4145.8</v>
      </c>
      <c r="G239" s="24">
        <v>8000</v>
      </c>
      <c r="H239" s="24">
        <v>8000</v>
      </c>
    </row>
    <row r="240" spans="1:9">
      <c r="A240" s="3">
        <v>6171</v>
      </c>
      <c r="B240" s="3">
        <v>5362</v>
      </c>
      <c r="C240" s="3" t="s">
        <v>96</v>
      </c>
      <c r="D240" s="4">
        <v>20000</v>
      </c>
      <c r="E240" s="4">
        <v>20000</v>
      </c>
      <c r="F240" s="9">
        <v>3000</v>
      </c>
      <c r="G240" s="24">
        <v>10000</v>
      </c>
      <c r="H240" s="24">
        <v>10000</v>
      </c>
    </row>
    <row r="241" spans="1:9" s="42" customFormat="1">
      <c r="A241" s="30">
        <v>6171</v>
      </c>
      <c r="B241" s="30">
        <v>6121</v>
      </c>
      <c r="C241" s="30" t="s">
        <v>57</v>
      </c>
      <c r="D241" s="4">
        <v>0</v>
      </c>
      <c r="E241" s="4">
        <v>0</v>
      </c>
      <c r="F241" s="9">
        <v>0</v>
      </c>
      <c r="G241" s="24">
        <v>0</v>
      </c>
      <c r="H241" s="24">
        <f>5940000</f>
        <v>5940000</v>
      </c>
    </row>
    <row r="242" spans="1:9">
      <c r="A242" s="3">
        <v>6171</v>
      </c>
      <c r="B242" s="3">
        <v>6130</v>
      </c>
      <c r="C242" s="3" t="s">
        <v>97</v>
      </c>
      <c r="D242" s="4">
        <v>200000</v>
      </c>
      <c r="E242" s="4">
        <v>200000</v>
      </c>
      <c r="F242" s="9">
        <v>24400</v>
      </c>
      <c r="G242" s="24">
        <v>200000</v>
      </c>
      <c r="H242" s="24">
        <v>200000</v>
      </c>
      <c r="I242" s="42" t="s">
        <v>219</v>
      </c>
    </row>
    <row r="243" spans="1:9">
      <c r="A243" s="5">
        <v>6171</v>
      </c>
      <c r="B243" s="44" t="s">
        <v>25</v>
      </c>
      <c r="C243" s="44"/>
      <c r="D243" s="6">
        <v>1728367.73</v>
      </c>
      <c r="E243" s="6">
        <v>1728367.73</v>
      </c>
      <c r="F243" s="10">
        <f>SUM(F219:F242)</f>
        <v>1169693.3599999999</v>
      </c>
      <c r="G243" s="26">
        <f>SUM(G219:G242)</f>
        <v>1622100</v>
      </c>
      <c r="H243" s="26">
        <f>SUM(H219:H242)</f>
        <v>7562100</v>
      </c>
    </row>
    <row r="244" spans="1:9">
      <c r="A244" s="43" t="s">
        <v>51</v>
      </c>
      <c r="B244" s="43"/>
      <c r="C244" s="43"/>
      <c r="D244" s="26">
        <f t="shared" ref="D244:F244" si="0">SUM(D243,D213,D209,D203,D195,D192,D181,D178,D175,D171,D168,D165,D162,D154,D144,D140,D135,D132,D127,D122,D119,D116,D112,D109,D104,D99,D94,D88,D85,D81,D217)</f>
        <v>25486153.73</v>
      </c>
      <c r="E244" s="26">
        <f t="shared" si="0"/>
        <v>26764353.73</v>
      </c>
      <c r="F244" s="26">
        <f t="shared" si="0"/>
        <v>12350671.040000003</v>
      </c>
      <c r="G244" s="26">
        <f>SUM(G243,G213,G209,G203,G195,G192,G181,G178,G175,G171,G168,G165,G162,G154,G144,G140,G135,G132,G127,G122,G119,G116,G112,G109,G104,G99,G94,G88,G85,G81,G217)</f>
        <v>22582300</v>
      </c>
      <c r="H244" s="26">
        <f>SUM(H243,H213,H209,H203,H195,H192,H181,H178,H175,H171,H168,H165,H162,H154,H144,H140,H135,H132,H127,H122,H119,H116,H112,H109,H104,H99,H94,H88,H85,H81,H217)</f>
        <v>28522300</v>
      </c>
    </row>
  </sheetData>
  <mergeCells count="95">
    <mergeCell ref="D10:F10"/>
    <mergeCell ref="A13:E13"/>
    <mergeCell ref="B30:C30"/>
    <mergeCell ref="A31:E31"/>
    <mergeCell ref="B33:C33"/>
    <mergeCell ref="A1:G1"/>
    <mergeCell ref="A3:G3"/>
    <mergeCell ref="A4:G4"/>
    <mergeCell ref="A5:G5"/>
    <mergeCell ref="A7:G8"/>
    <mergeCell ref="B42:C42"/>
    <mergeCell ref="A49:E49"/>
    <mergeCell ref="B52:C52"/>
    <mergeCell ref="A53:E53"/>
    <mergeCell ref="B57:C57"/>
    <mergeCell ref="A43:E43"/>
    <mergeCell ref="B45:C45"/>
    <mergeCell ref="A34:E34"/>
    <mergeCell ref="B36:C36"/>
    <mergeCell ref="A37:E37"/>
    <mergeCell ref="B39:C39"/>
    <mergeCell ref="A40:E40"/>
    <mergeCell ref="A46:E46"/>
    <mergeCell ref="B48:C48"/>
    <mergeCell ref="A64:E64"/>
    <mergeCell ref="A70:C70"/>
    <mergeCell ref="A76:E76"/>
    <mergeCell ref="B69:C69"/>
    <mergeCell ref="A58:E58"/>
    <mergeCell ref="B60:C60"/>
    <mergeCell ref="A61:E61"/>
    <mergeCell ref="B63:C63"/>
    <mergeCell ref="B81:C81"/>
    <mergeCell ref="A82:E82"/>
    <mergeCell ref="B85:C85"/>
    <mergeCell ref="D73:F73"/>
    <mergeCell ref="A86:E86"/>
    <mergeCell ref="B88:C88"/>
    <mergeCell ref="A89:E89"/>
    <mergeCell ref="B94:C94"/>
    <mergeCell ref="A95:E95"/>
    <mergeCell ref="B99:C99"/>
    <mergeCell ref="A100:E100"/>
    <mergeCell ref="B104:C104"/>
    <mergeCell ref="A105:E105"/>
    <mergeCell ref="B109:C109"/>
    <mergeCell ref="B116:C116"/>
    <mergeCell ref="A117:E117"/>
    <mergeCell ref="B119:C119"/>
    <mergeCell ref="A120:E120"/>
    <mergeCell ref="A110:E110"/>
    <mergeCell ref="B112:C112"/>
    <mergeCell ref="A113:E113"/>
    <mergeCell ref="A145:E145"/>
    <mergeCell ref="B122:C122"/>
    <mergeCell ref="A123:E123"/>
    <mergeCell ref="B127:C127"/>
    <mergeCell ref="A128:E128"/>
    <mergeCell ref="B132:C132"/>
    <mergeCell ref="A133:E133"/>
    <mergeCell ref="B135:C135"/>
    <mergeCell ref="A136:E136"/>
    <mergeCell ref="B140:C140"/>
    <mergeCell ref="A141:E141"/>
    <mergeCell ref="B144:C144"/>
    <mergeCell ref="A172:E172"/>
    <mergeCell ref="B154:C154"/>
    <mergeCell ref="A155:E155"/>
    <mergeCell ref="B162:C162"/>
    <mergeCell ref="A163:E163"/>
    <mergeCell ref="B165:C165"/>
    <mergeCell ref="A166:E166"/>
    <mergeCell ref="B168:C168"/>
    <mergeCell ref="A169:E169"/>
    <mergeCell ref="B171:C171"/>
    <mergeCell ref="A204:E204"/>
    <mergeCell ref="B175:C175"/>
    <mergeCell ref="A176:E176"/>
    <mergeCell ref="B178:C178"/>
    <mergeCell ref="A179:E179"/>
    <mergeCell ref="B181:C181"/>
    <mergeCell ref="A182:E182"/>
    <mergeCell ref="B192:C192"/>
    <mergeCell ref="A193:E193"/>
    <mergeCell ref="B195:C195"/>
    <mergeCell ref="A196:E196"/>
    <mergeCell ref="B203:C203"/>
    <mergeCell ref="A244:C244"/>
    <mergeCell ref="B209:C209"/>
    <mergeCell ref="A210:E210"/>
    <mergeCell ref="B213:C213"/>
    <mergeCell ref="A218:E218"/>
    <mergeCell ref="B243:C243"/>
    <mergeCell ref="A214:E214"/>
    <mergeCell ref="B217:C217"/>
  </mergeCells>
  <pageMargins left="0.78740157499999996" right="0.78740157499999996" top="0.984251969" bottom="0.984251969" header="0.4921259845" footer="0.492125984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2"/>
  <sheetViews>
    <sheetView tabSelected="1" topLeftCell="A18" workbookViewId="0">
      <selection sqref="A1:C52"/>
    </sheetView>
  </sheetViews>
  <sheetFormatPr defaultRowHeight="15"/>
  <cols>
    <col min="1" max="1" width="48.85546875" customWidth="1"/>
    <col min="2" max="2" width="21.42578125" bestFit="1" customWidth="1"/>
    <col min="3" max="3" width="21.42578125" style="42" bestFit="1" customWidth="1"/>
  </cols>
  <sheetData>
    <row r="1" spans="1:3" s="14" customFormat="1" ht="18.75">
      <c r="A1" s="52" t="s">
        <v>0</v>
      </c>
      <c r="B1" s="28">
        <v>2018</v>
      </c>
      <c r="C1" s="31">
        <v>2018</v>
      </c>
    </row>
    <row r="2" spans="1:3" s="13" customFormat="1" ht="18.75">
      <c r="A2" s="52"/>
      <c r="B2" s="29" t="s">
        <v>144</v>
      </c>
      <c r="C2" s="29" t="s">
        <v>146</v>
      </c>
    </row>
    <row r="3" spans="1:3" ht="31.5">
      <c r="A3" s="12" t="s">
        <v>111</v>
      </c>
      <c r="B3" s="53">
        <f>Položky!G30</f>
        <v>16964581</v>
      </c>
      <c r="C3" s="53">
        <f>Položky!H30</f>
        <v>16964581</v>
      </c>
    </row>
    <row r="4" spans="1:3" ht="15.75">
      <c r="A4" s="12" t="s">
        <v>112</v>
      </c>
      <c r="B4" s="53">
        <f>Položky!G33</f>
        <v>50000</v>
      </c>
      <c r="C4" s="53">
        <f>Položky!H33</f>
        <v>50000</v>
      </c>
    </row>
    <row r="5" spans="1:3" ht="15.75">
      <c r="A5" s="12" t="s">
        <v>113</v>
      </c>
      <c r="B5" s="53">
        <f>Položky!G36</f>
        <v>50000</v>
      </c>
      <c r="C5" s="53">
        <f>Položky!H36</f>
        <v>50000</v>
      </c>
    </row>
    <row r="6" spans="1:3" ht="15.75">
      <c r="A6" s="12" t="s">
        <v>114</v>
      </c>
      <c r="B6" s="53">
        <f>Položky!G39</f>
        <v>10000</v>
      </c>
      <c r="C6" s="53">
        <f>Položky!H39</f>
        <v>10000</v>
      </c>
    </row>
    <row r="7" spans="1:3" ht="15.75">
      <c r="A7" s="12" t="s">
        <v>115</v>
      </c>
      <c r="B7" s="53">
        <f>Položky!G42</f>
        <v>6500</v>
      </c>
      <c r="C7" s="53">
        <f>Položky!H42</f>
        <v>6500</v>
      </c>
    </row>
    <row r="8" spans="1:3" ht="15.75">
      <c r="A8" s="12" t="s">
        <v>116</v>
      </c>
      <c r="B8" s="53">
        <f>Položky!G45</f>
        <v>3000</v>
      </c>
      <c r="C8" s="53">
        <f>Položky!H45</f>
        <v>3000</v>
      </c>
    </row>
    <row r="9" spans="1:3" ht="15.75">
      <c r="A9" s="12" t="s">
        <v>117</v>
      </c>
      <c r="B9" s="53">
        <f>Položky!G48</f>
        <v>144000</v>
      </c>
      <c r="C9" s="53">
        <f>Položky!H48</f>
        <v>144000</v>
      </c>
    </row>
    <row r="10" spans="1:3" ht="15.75">
      <c r="A10" s="12" t="s">
        <v>118</v>
      </c>
      <c r="B10" s="53">
        <f>Položky!G52</f>
        <v>764000</v>
      </c>
      <c r="C10" s="53">
        <f>Položky!H52</f>
        <v>764000</v>
      </c>
    </row>
    <row r="11" spans="1:3" ht="15.75">
      <c r="A11" s="12" t="s">
        <v>119</v>
      </c>
      <c r="B11" s="53">
        <f>Položky!G57</f>
        <v>454800</v>
      </c>
      <c r="C11" s="53">
        <f>Položky!H57</f>
        <v>454800</v>
      </c>
    </row>
    <row r="12" spans="1:3" ht="15.75">
      <c r="A12" s="12" t="s">
        <v>120</v>
      </c>
      <c r="B12" s="53">
        <f>Položky!G60</f>
        <v>8000</v>
      </c>
      <c r="C12" s="53">
        <f>Položky!H60</f>
        <v>8000</v>
      </c>
    </row>
    <row r="13" spans="1:3" ht="15.75">
      <c r="A13" s="12" t="s">
        <v>122</v>
      </c>
      <c r="B13" s="53">
        <f>Položky!G63</f>
        <v>90000</v>
      </c>
      <c r="C13" s="53">
        <f>Položky!H63</f>
        <v>90000</v>
      </c>
    </row>
    <row r="14" spans="1:3" ht="15.75">
      <c r="A14" s="12" t="s">
        <v>124</v>
      </c>
      <c r="B14" s="53">
        <f>Položky!G69</f>
        <v>1026880</v>
      </c>
      <c r="C14" s="53">
        <f>Položky!H69</f>
        <v>1026880</v>
      </c>
    </row>
    <row r="15" spans="1:3" ht="15.75">
      <c r="A15" s="20" t="s">
        <v>98</v>
      </c>
      <c r="B15" s="54">
        <f>SUM(B3:B14)</f>
        <v>19571761</v>
      </c>
      <c r="C15" s="54">
        <f>SUM(C3:C14)</f>
        <v>19571761</v>
      </c>
    </row>
    <row r="16" spans="1:3">
      <c r="A16" s="15"/>
      <c r="B16" s="53"/>
      <c r="C16" s="53"/>
    </row>
    <row r="17" spans="1:3" s="14" customFormat="1" ht="15.75" customHeight="1">
      <c r="A17" s="52" t="s">
        <v>52</v>
      </c>
      <c r="B17" s="55">
        <v>2018</v>
      </c>
      <c r="C17" s="55">
        <v>2018</v>
      </c>
    </row>
    <row r="18" spans="1:3" s="14" customFormat="1" ht="15.75" customHeight="1">
      <c r="A18" s="52"/>
      <c r="B18" s="29" t="s">
        <v>144</v>
      </c>
      <c r="C18" s="29" t="s">
        <v>146</v>
      </c>
    </row>
    <row r="19" spans="1:3" ht="15.75">
      <c r="A19" s="22" t="s">
        <v>125</v>
      </c>
      <c r="B19" s="53">
        <f>Položky!G81</f>
        <v>3050000</v>
      </c>
      <c r="C19" s="53">
        <f>Položky!H81</f>
        <v>3050000</v>
      </c>
    </row>
    <row r="20" spans="1:3" ht="15.75">
      <c r="A20" s="22" t="s">
        <v>126</v>
      </c>
      <c r="B20" s="53">
        <f>Položky!G85</f>
        <v>2520000</v>
      </c>
      <c r="C20" s="53">
        <f>Položky!H85</f>
        <v>2520000</v>
      </c>
    </row>
    <row r="21" spans="1:3" ht="15.75">
      <c r="A21" s="22" t="s">
        <v>112</v>
      </c>
      <c r="B21" s="53">
        <f>Položky!G88</f>
        <v>80000</v>
      </c>
      <c r="C21" s="53">
        <f>Položky!H88</f>
        <v>80000</v>
      </c>
    </row>
    <row r="22" spans="1:3" ht="15.75">
      <c r="A22" s="22" t="s">
        <v>113</v>
      </c>
      <c r="B22" s="53">
        <f>Položky!G94</f>
        <v>760000</v>
      </c>
      <c r="C22" s="53">
        <f>Položky!H94</f>
        <v>760000</v>
      </c>
    </row>
    <row r="23" spans="1:3" ht="15.75">
      <c r="A23" s="22" t="s">
        <v>114</v>
      </c>
      <c r="B23" s="53">
        <f>Položky!G99</f>
        <v>306000</v>
      </c>
      <c r="C23" s="53">
        <f>Položky!H99</f>
        <v>306000</v>
      </c>
    </row>
    <row r="24" spans="1:3" ht="15.75">
      <c r="A24" s="22" t="s">
        <v>127</v>
      </c>
      <c r="B24" s="53">
        <f>Položky!G104</f>
        <v>3400000</v>
      </c>
      <c r="C24" s="53">
        <f>Položky!H104</f>
        <v>3400000</v>
      </c>
    </row>
    <row r="25" spans="1:3" ht="15.75">
      <c r="A25" s="22" t="s">
        <v>128</v>
      </c>
      <c r="B25" s="53">
        <f>Položky!G109</f>
        <v>1550000</v>
      </c>
      <c r="C25" s="53">
        <f>Položky!H109</f>
        <v>1550000</v>
      </c>
    </row>
    <row r="26" spans="1:3" ht="15.75">
      <c r="A26" s="22" t="s">
        <v>129</v>
      </c>
      <c r="B26" s="53">
        <f>Položky!G112</f>
        <v>2400</v>
      </c>
      <c r="C26" s="53">
        <f>Položky!H112</f>
        <v>2400</v>
      </c>
    </row>
    <row r="27" spans="1:3" ht="15.75">
      <c r="A27" s="22" t="s">
        <v>116</v>
      </c>
      <c r="B27" s="53">
        <f>Položky!G116</f>
        <v>120000</v>
      </c>
      <c r="C27" s="53">
        <f>Položky!H116</f>
        <v>120000</v>
      </c>
    </row>
    <row r="28" spans="1:3" ht="31.5">
      <c r="A28" s="22" t="s">
        <v>130</v>
      </c>
      <c r="B28" s="53">
        <f>Položky!G119</f>
        <v>50000</v>
      </c>
      <c r="C28" s="53">
        <f>Položky!H119</f>
        <v>50000</v>
      </c>
    </row>
    <row r="29" spans="1:3" ht="15.75">
      <c r="A29" s="22" t="s">
        <v>131</v>
      </c>
      <c r="B29" s="53">
        <f>Položky!G122</f>
        <v>80000</v>
      </c>
      <c r="C29" s="53">
        <f>Položky!H122</f>
        <v>80000</v>
      </c>
    </row>
    <row r="30" spans="1:3" ht="15.75">
      <c r="A30" s="22" t="s">
        <v>132</v>
      </c>
      <c r="B30" s="53">
        <f>Položky!G127</f>
        <v>95000</v>
      </c>
      <c r="C30" s="53">
        <f>Položky!H127</f>
        <v>95000</v>
      </c>
    </row>
    <row r="31" spans="1:3" ht="15.75">
      <c r="A31" s="22" t="s">
        <v>133</v>
      </c>
      <c r="B31" s="53">
        <f>Položky!G132</f>
        <v>3228000</v>
      </c>
      <c r="C31" s="53">
        <f>Položky!H132</f>
        <v>3228000</v>
      </c>
    </row>
    <row r="32" spans="1:3" ht="15.75">
      <c r="A32" s="22" t="s">
        <v>134</v>
      </c>
      <c r="B32" s="53">
        <f>Položky!G135</f>
        <v>250000</v>
      </c>
      <c r="C32" s="53">
        <f>Položky!H135</f>
        <v>250000</v>
      </c>
    </row>
    <row r="33" spans="1:3" ht="15.75">
      <c r="A33" s="22" t="s">
        <v>135</v>
      </c>
      <c r="B33" s="53">
        <f>Položky!G140</f>
        <v>70000</v>
      </c>
      <c r="C33" s="53">
        <f>Položky!H140</f>
        <v>70000</v>
      </c>
    </row>
    <row r="34" spans="1:3" ht="15.75">
      <c r="A34" s="22" t="s">
        <v>117</v>
      </c>
      <c r="B34" s="53">
        <f>Položky!G144</f>
        <v>50000</v>
      </c>
      <c r="C34" s="53">
        <f>Položky!H144</f>
        <v>50000</v>
      </c>
    </row>
    <row r="35" spans="1:3" ht="15.75">
      <c r="A35" s="22" t="s">
        <v>118</v>
      </c>
      <c r="B35" s="53">
        <f>Položky!G154</f>
        <v>469300</v>
      </c>
      <c r="C35" s="53">
        <f>Položky!H154</f>
        <v>469300</v>
      </c>
    </row>
    <row r="36" spans="1:3" ht="15.75">
      <c r="A36" s="22" t="s">
        <v>136</v>
      </c>
      <c r="B36" s="53">
        <f>Položky!G162</f>
        <v>555000</v>
      </c>
      <c r="C36" s="53">
        <f>Položky!H162</f>
        <v>555000</v>
      </c>
    </row>
    <row r="37" spans="1:3" ht="15.75">
      <c r="A37" s="22" t="s">
        <v>137</v>
      </c>
      <c r="B37" s="53">
        <f>Položky!G165</f>
        <v>250000</v>
      </c>
      <c r="C37" s="53">
        <f>Položky!H165</f>
        <v>250000</v>
      </c>
    </row>
    <row r="38" spans="1:3" ht="15.75">
      <c r="A38" s="22" t="s">
        <v>138</v>
      </c>
      <c r="B38" s="53">
        <f>Položky!G168</f>
        <v>200000</v>
      </c>
      <c r="C38" s="53">
        <f>Položky!H168</f>
        <v>200000</v>
      </c>
    </row>
    <row r="39" spans="1:3" ht="15.75">
      <c r="A39" s="22" t="s">
        <v>139</v>
      </c>
      <c r="B39" s="53">
        <f>Položky!G171</f>
        <v>30000</v>
      </c>
      <c r="C39" s="53">
        <f>Položky!H171</f>
        <v>30000</v>
      </c>
    </row>
    <row r="40" spans="1:3" ht="15.75">
      <c r="A40" s="22" t="s">
        <v>120</v>
      </c>
      <c r="B40" s="53">
        <f>Položky!G175</f>
        <v>860000</v>
      </c>
      <c r="C40" s="53">
        <f>Položky!H175</f>
        <v>860000</v>
      </c>
    </row>
    <row r="41" spans="1:3" ht="15.75">
      <c r="A41" s="22" t="s">
        <v>121</v>
      </c>
      <c r="B41" s="53">
        <f>Položky!G178</f>
        <v>300000</v>
      </c>
      <c r="C41" s="53">
        <f>Položky!H178</f>
        <v>300000</v>
      </c>
    </row>
    <row r="42" spans="1:3" ht="15.75">
      <c r="A42" s="22" t="s">
        <v>122</v>
      </c>
      <c r="B42" s="53">
        <f>Položky!G181</f>
        <v>150000</v>
      </c>
      <c r="C42" s="53">
        <f>Položky!H181</f>
        <v>150000</v>
      </c>
    </row>
    <row r="43" spans="1:3" ht="15.75">
      <c r="A43" s="22" t="s">
        <v>140</v>
      </c>
      <c r="B43" s="53">
        <f>Položky!G192</f>
        <v>1100000</v>
      </c>
      <c r="C43" s="53">
        <f>Položky!H192</f>
        <v>1100000</v>
      </c>
    </row>
    <row r="44" spans="1:3" ht="31.5">
      <c r="A44" s="22" t="s">
        <v>141</v>
      </c>
      <c r="B44" s="53">
        <f>Položky!G195</f>
        <v>50000</v>
      </c>
      <c r="C44" s="53">
        <f>Položky!H195</f>
        <v>50000</v>
      </c>
    </row>
    <row r="45" spans="1:3" ht="15.75">
      <c r="A45" s="22" t="s">
        <v>123</v>
      </c>
      <c r="B45" s="53">
        <f>Položky!G203</f>
        <v>335000</v>
      </c>
      <c r="C45" s="53">
        <f>Položky!H203</f>
        <v>335000</v>
      </c>
    </row>
    <row r="46" spans="1:3" ht="15.75">
      <c r="A46" s="22" t="s">
        <v>142</v>
      </c>
      <c r="B46" s="53">
        <f>Položky!G209</f>
        <v>1009500</v>
      </c>
      <c r="C46" s="53">
        <f>Položky!H209</f>
        <v>1009500</v>
      </c>
    </row>
    <row r="47" spans="1:3" ht="31.5">
      <c r="A47" s="22" t="s">
        <v>143</v>
      </c>
      <c r="B47" s="53">
        <f>Položky!G213</f>
        <v>17500</v>
      </c>
      <c r="C47" s="53">
        <f>Položky!H213</f>
        <v>17500</v>
      </c>
    </row>
    <row r="48" spans="1:3" ht="15.75">
      <c r="A48" s="22" t="s">
        <v>108</v>
      </c>
      <c r="B48" s="53">
        <f>Položky!G217</f>
        <v>22500</v>
      </c>
      <c r="C48" s="53">
        <f>Položky!H217</f>
        <v>22500</v>
      </c>
    </row>
    <row r="49" spans="1:3" ht="15.75">
      <c r="A49" s="22" t="s">
        <v>124</v>
      </c>
      <c r="B49" s="53">
        <f>Položky!G243</f>
        <v>1622100</v>
      </c>
      <c r="C49" s="53">
        <f>Položky!H243</f>
        <v>7562100</v>
      </c>
    </row>
    <row r="50" spans="1:3">
      <c r="A50" s="21" t="s">
        <v>98</v>
      </c>
      <c r="B50" s="54">
        <f>SUM(B19:B49)</f>
        <v>22582300</v>
      </c>
      <c r="C50" s="54">
        <f>SUM(C19:C49)</f>
        <v>28522300</v>
      </c>
    </row>
    <row r="52" spans="1:3">
      <c r="B52" s="27">
        <f>B15-B50</f>
        <v>-3010539</v>
      </c>
      <c r="C52" s="27">
        <f>C15-C50</f>
        <v>-8950539</v>
      </c>
    </row>
  </sheetData>
  <mergeCells count="2">
    <mergeCell ref="A17:A18"/>
    <mergeCell ref="A1:A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Položky</vt:lpstr>
      <vt:lpstr>Paragrafy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Oustred</cp:lastModifiedBy>
  <dcterms:created xsi:type="dcterms:W3CDTF">2017-11-21T13:12:25Z</dcterms:created>
  <dcterms:modified xsi:type="dcterms:W3CDTF">2017-12-19T13:11:13Z</dcterms:modified>
</cp:coreProperties>
</file>