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00 - Demolice, kácení" sheetId="2" r:id="rId2"/>
    <sheet name="SO 101 - Komunikace s odv..." sheetId="3" r:id="rId3"/>
    <sheet name="SO 201 - rekonstrukce stá..." sheetId="4" r:id="rId4"/>
    <sheet name="SO 202, SO 202b - Opěrná zeď" sheetId="5" r:id="rId5"/>
    <sheet name="SO 201b - Schodiště - bet..." sheetId="6" r:id="rId6"/>
    <sheet name="SO 301 - odvodnění komuni..." sheetId="7" r:id="rId7"/>
    <sheet name="SO 401 - Přeložka NN" sheetId="8" r:id="rId8"/>
    <sheet name="SO 402 - veřejné osvětlení " sheetId="9" r:id="rId9"/>
    <sheet name="SO 801 - okrasný záhon s ..." sheetId="10" r:id="rId10"/>
    <sheet name="VRN - VRN" sheetId="11" r:id="rId11"/>
    <sheet name="Pokyny pro vyplnění" sheetId="12" r:id="rId12"/>
  </sheets>
  <definedNames>
    <definedName name="_xlnm.Print_Area" localSheetId="0">'Rekapitulace stavby'!$D$4:$AO$36,'Rekapitulace stavby'!$C$42:$AQ$65</definedName>
    <definedName name="_xlnm.Print_Titles" localSheetId="0">'Rekapitulace stavby'!$52:$52</definedName>
    <definedName name="_xlnm._FilterDatabase" localSheetId="1" hidden="1">'SO 000 - Demolice, kácení'!$C$82:$K$131</definedName>
    <definedName name="_xlnm.Print_Area" localSheetId="1">'SO 000 - Demolice, kácení'!$C$4:$J$39,'SO 000 - Demolice, kácení'!$C$45:$J$64,'SO 000 - Demolice, kácení'!$C$70:$K$131</definedName>
    <definedName name="_xlnm.Print_Titles" localSheetId="1">'SO 000 - Demolice, kácení'!$82:$82</definedName>
    <definedName name="_xlnm._FilterDatabase" localSheetId="2" hidden="1">'SO 101 - Komunikace s odv...'!$C$88:$K$183</definedName>
    <definedName name="_xlnm.Print_Area" localSheetId="2">'SO 101 - Komunikace s odv...'!$C$4:$J$39,'SO 101 - Komunikace s odv...'!$C$45:$J$70,'SO 101 - Komunikace s odv...'!$C$76:$K$183</definedName>
    <definedName name="_xlnm.Print_Titles" localSheetId="2">'SO 101 - Komunikace s odv...'!$88:$88</definedName>
    <definedName name="_xlnm._FilterDatabase" localSheetId="3" hidden="1">'SO 201 - rekonstrukce stá...'!$C$85:$K$120</definedName>
    <definedName name="_xlnm.Print_Area" localSheetId="3">'SO 201 - rekonstrukce stá...'!$C$4:$J$39,'SO 201 - rekonstrukce stá...'!$C$45:$J$67,'SO 201 - rekonstrukce stá...'!$C$73:$K$120</definedName>
    <definedName name="_xlnm.Print_Titles" localSheetId="3">'SO 201 - rekonstrukce stá...'!$85:$85</definedName>
    <definedName name="_xlnm._FilterDatabase" localSheetId="4" hidden="1">'SO 202, SO 202b - Opěrná zeď'!$C$84:$K$113</definedName>
    <definedName name="_xlnm.Print_Area" localSheetId="4">'SO 202, SO 202b - Opěrná zeď'!$C$4:$J$39,'SO 202, SO 202b - Opěrná zeď'!$C$45:$J$66,'SO 202, SO 202b - Opěrná zeď'!$C$72:$K$113</definedName>
    <definedName name="_xlnm.Print_Titles" localSheetId="4">'SO 202, SO 202b - Opěrná zeď'!$84:$84</definedName>
    <definedName name="_xlnm._FilterDatabase" localSheetId="5" hidden="1">'SO 201b - Schodiště - bet...'!$C$84:$K$110</definedName>
    <definedName name="_xlnm.Print_Area" localSheetId="5">'SO 201b - Schodiště - bet...'!$C$4:$J$39,'SO 201b - Schodiště - bet...'!$C$45:$J$66,'SO 201b - Schodiště - bet...'!$C$72:$K$110</definedName>
    <definedName name="_xlnm.Print_Titles" localSheetId="5">'SO 201b - Schodiště - bet...'!$84:$84</definedName>
    <definedName name="_xlnm._FilterDatabase" localSheetId="6" hidden="1">'SO 301 - odvodnění komuni...'!$C$83:$K$105</definedName>
    <definedName name="_xlnm.Print_Area" localSheetId="6">'SO 301 - odvodnění komuni...'!$C$4:$J$39,'SO 301 - odvodnění komuni...'!$C$45:$J$65,'SO 301 - odvodnění komuni...'!$C$71:$K$105</definedName>
    <definedName name="_xlnm.Print_Titles" localSheetId="6">'SO 301 - odvodnění komuni...'!$83:$83</definedName>
    <definedName name="_xlnm._FilterDatabase" localSheetId="7" hidden="1">'SO 401 - Přeložka NN'!$C$80:$K$88</definedName>
    <definedName name="_xlnm.Print_Area" localSheetId="7">'SO 401 - Přeložka NN'!$C$4:$J$39,'SO 401 - Přeložka NN'!$C$45:$J$62,'SO 401 - Přeložka NN'!$C$68:$K$88</definedName>
    <definedName name="_xlnm.Print_Titles" localSheetId="7">'SO 401 - Přeložka NN'!$80:$80</definedName>
    <definedName name="_xlnm._FilterDatabase" localSheetId="8" hidden="1">'SO 402 - veřejné osvětlení '!$C$80:$K$85</definedName>
    <definedName name="_xlnm.Print_Area" localSheetId="8">'SO 402 - veřejné osvětlení '!$C$4:$J$39,'SO 402 - veřejné osvětlení '!$C$45:$J$62,'SO 402 - veřejné osvětlení '!$C$68:$K$85</definedName>
    <definedName name="_xlnm.Print_Titles" localSheetId="8">'SO 402 - veřejné osvětlení '!$80:$80</definedName>
    <definedName name="_xlnm._FilterDatabase" localSheetId="9" hidden="1">'SO 801 - okrasný záhon s ...'!$C$80:$K$124</definedName>
    <definedName name="_xlnm.Print_Area" localSheetId="9">'SO 801 - okrasný záhon s ...'!$C$4:$J$39,'SO 801 - okrasný záhon s ...'!$C$45:$J$62,'SO 801 - okrasný záhon s ...'!$C$68:$K$124</definedName>
    <definedName name="_xlnm.Print_Titles" localSheetId="9">'SO 801 - okrasný záhon s ...'!$80:$80</definedName>
    <definedName name="_xlnm._FilterDatabase" localSheetId="10" hidden="1">'VRN - VRN'!$C$84:$K$97</definedName>
    <definedName name="_xlnm.Print_Area" localSheetId="10">'VRN - VRN'!$C$4:$J$39,'VRN - VRN'!$C$45:$J$66,'VRN - VRN'!$C$72:$K$97</definedName>
    <definedName name="_xlnm.Print_Titles" localSheetId="10">'VRN - VRN'!$84:$84</definedName>
    <definedName name="_xlnm.Print_Area" localSheetId="11">'Pokyny pro vyplnění'!$B$2:$K$71,'Pokyny pro vyplnění'!$B$74:$K$118,'Pokyny pro vyplnění'!$B$121:$K$190,'Pokyny pro vyplnění'!$B$198:$K$218</definedName>
  </definedNames>
  <calcPr/>
</workbook>
</file>

<file path=xl/calcChain.xml><?xml version="1.0" encoding="utf-8"?>
<calcChain xmlns="http://schemas.openxmlformats.org/spreadsheetml/2006/main">
  <c i="11" r="J37"/>
  <c r="J36"/>
  <c i="1" r="AY64"/>
  <c i="11" r="J35"/>
  <c i="1" r="AX64"/>
  <c i="11" r="BI96"/>
  <c r="BH96"/>
  <c r="BG96"/>
  <c r="BF96"/>
  <c r="T96"/>
  <c r="T95"/>
  <c r="R96"/>
  <c r="R95"/>
  <c r="P96"/>
  <c r="P95"/>
  <c r="BK96"/>
  <c r="BK95"/>
  <c r="J95"/>
  <c r="J96"/>
  <c r="BE96"/>
  <c r="J65"/>
  <c r="BI94"/>
  <c r="BH94"/>
  <c r="BG94"/>
  <c r="BF94"/>
  <c r="T94"/>
  <c r="T93"/>
  <c r="R94"/>
  <c r="R93"/>
  <c r="P94"/>
  <c r="P93"/>
  <c r="BK94"/>
  <c r="BK93"/>
  <c r="J93"/>
  <c r="J94"/>
  <c r="BE94"/>
  <c r="J64"/>
  <c r="BI92"/>
  <c r="BH92"/>
  <c r="BG92"/>
  <c r="BF92"/>
  <c r="T92"/>
  <c r="T91"/>
  <c r="R92"/>
  <c r="R91"/>
  <c r="P92"/>
  <c r="P91"/>
  <c r="BK92"/>
  <c r="BK91"/>
  <c r="J91"/>
  <c r="J92"/>
  <c r="BE92"/>
  <c r="J63"/>
  <c r="BI90"/>
  <c r="BH90"/>
  <c r="BG90"/>
  <c r="BF90"/>
  <c r="T90"/>
  <c r="T89"/>
  <c r="R90"/>
  <c r="R89"/>
  <c r="P90"/>
  <c r="P89"/>
  <c r="BK90"/>
  <c r="BK89"/>
  <c r="J89"/>
  <c r="J90"/>
  <c r="BE90"/>
  <c r="J62"/>
  <c r="BI88"/>
  <c r="F37"/>
  <c i="1" r="BD64"/>
  <c i="11" r="BH88"/>
  <c r="F36"/>
  <c i="1" r="BC64"/>
  <c i="11" r="BG88"/>
  <c r="F35"/>
  <c i="1" r="BB64"/>
  <c i="11" r="BF88"/>
  <c r="J34"/>
  <c i="1" r="AW64"/>
  <c i="11" r="F34"/>
  <c i="1" r="BA64"/>
  <c i="11" r="T88"/>
  <c r="T87"/>
  <c r="T86"/>
  <c r="T85"/>
  <c r="R88"/>
  <c r="R87"/>
  <c r="R86"/>
  <c r="R85"/>
  <c r="P88"/>
  <c r="P87"/>
  <c r="P86"/>
  <c r="P85"/>
  <c i="1" r="AU64"/>
  <c i="11" r="BK88"/>
  <c r="BK87"/>
  <c r="J87"/>
  <c r="BK86"/>
  <c r="J86"/>
  <c r="BK85"/>
  <c r="J85"/>
  <c r="J59"/>
  <c r="J30"/>
  <c i="1" r="AG64"/>
  <c i="11" r="J88"/>
  <c r="BE88"/>
  <c r="J33"/>
  <c i="1" r="AV64"/>
  <c i="11" r="F33"/>
  <c i="1" r="AZ64"/>
  <c i="11" r="J61"/>
  <c r="J60"/>
  <c r="J82"/>
  <c r="J81"/>
  <c r="F81"/>
  <c r="F79"/>
  <c r="E77"/>
  <c r="J55"/>
  <c r="J54"/>
  <c r="F54"/>
  <c r="F52"/>
  <c r="E50"/>
  <c r="J39"/>
  <c r="J18"/>
  <c r="E18"/>
  <c r="F82"/>
  <c r="F55"/>
  <c r="J17"/>
  <c r="J12"/>
  <c r="J79"/>
  <c r="J52"/>
  <c r="E7"/>
  <c r="E75"/>
  <c r="E48"/>
  <c i="10" r="J37"/>
  <c r="J36"/>
  <c i="1" r="AY63"/>
  <c i="10" r="J35"/>
  <c i="1" r="AX63"/>
  <c i="10" r="BI123"/>
  <c r="BH123"/>
  <c r="BG123"/>
  <c r="BF123"/>
  <c r="T123"/>
  <c r="R123"/>
  <c r="P123"/>
  <c r="BK123"/>
  <c r="J123"/>
  <c r="BE123"/>
  <c r="BI122"/>
  <c r="BH122"/>
  <c r="BG122"/>
  <c r="BF122"/>
  <c r="T122"/>
  <c r="R122"/>
  <c r="P122"/>
  <c r="BK122"/>
  <c r="J122"/>
  <c r="BE122"/>
  <c r="BI121"/>
  <c r="BH121"/>
  <c r="BG121"/>
  <c r="BF121"/>
  <c r="T121"/>
  <c r="R121"/>
  <c r="P121"/>
  <c r="BK121"/>
  <c r="J121"/>
  <c r="BE121"/>
  <c r="BI86"/>
  <c r="BH86"/>
  <c r="BG86"/>
  <c r="BF86"/>
  <c r="T86"/>
  <c r="R86"/>
  <c r="P86"/>
  <c r="BK86"/>
  <c r="J86"/>
  <c r="BE86"/>
  <c r="BI85"/>
  <c r="BH85"/>
  <c r="BG85"/>
  <c r="BF85"/>
  <c r="T85"/>
  <c r="R85"/>
  <c r="P85"/>
  <c r="BK85"/>
  <c r="J85"/>
  <c r="BE85"/>
  <c r="BI84"/>
  <c r="F37"/>
  <c i="1" r="BD63"/>
  <c i="10" r="BH84"/>
  <c r="F36"/>
  <c i="1" r="BC63"/>
  <c i="10" r="BG84"/>
  <c r="F35"/>
  <c i="1" r="BB63"/>
  <c i="10" r="BF84"/>
  <c r="J34"/>
  <c i="1" r="AW63"/>
  <c i="10" r="F34"/>
  <c i="1" r="BA63"/>
  <c i="10" r="T84"/>
  <c r="T83"/>
  <c r="T82"/>
  <c r="T81"/>
  <c r="R84"/>
  <c r="R83"/>
  <c r="R82"/>
  <c r="R81"/>
  <c r="P84"/>
  <c r="P83"/>
  <c r="P82"/>
  <c r="P81"/>
  <c i="1" r="AU63"/>
  <c i="10" r="BK84"/>
  <c r="BK83"/>
  <c r="J83"/>
  <c r="BK82"/>
  <c r="J82"/>
  <c r="BK81"/>
  <c r="J81"/>
  <c r="J59"/>
  <c r="J30"/>
  <c i="1" r="AG63"/>
  <c i="10" r="J84"/>
  <c r="BE84"/>
  <c r="J33"/>
  <c i="1" r="AV63"/>
  <c i="10" r="F33"/>
  <c i="1" r="AZ63"/>
  <c i="10" r="J61"/>
  <c r="J60"/>
  <c r="J78"/>
  <c r="J77"/>
  <c r="F77"/>
  <c r="F75"/>
  <c r="E73"/>
  <c r="J55"/>
  <c r="J54"/>
  <c r="F54"/>
  <c r="F52"/>
  <c r="E50"/>
  <c r="J39"/>
  <c r="J18"/>
  <c r="E18"/>
  <c r="F78"/>
  <c r="F55"/>
  <c r="J17"/>
  <c r="J12"/>
  <c r="J75"/>
  <c r="J52"/>
  <c r="E7"/>
  <c r="E71"/>
  <c r="E48"/>
  <c i="9" r="J37"/>
  <c r="J36"/>
  <c i="1" r="AY62"/>
  <c i="9" r="J35"/>
  <c i="1" r="AX62"/>
  <c i="9" r="BI84"/>
  <c r="F37"/>
  <c i="1" r="BD62"/>
  <c i="9" r="BH84"/>
  <c r="F36"/>
  <c i="1" r="BC62"/>
  <c i="9" r="BG84"/>
  <c r="F35"/>
  <c i="1" r="BB62"/>
  <c i="9" r="BF84"/>
  <c r="J34"/>
  <c i="1" r="AW62"/>
  <c i="9" r="F34"/>
  <c i="1" r="BA62"/>
  <c i="9" r="T84"/>
  <c r="T83"/>
  <c r="T82"/>
  <c r="T81"/>
  <c r="R84"/>
  <c r="R83"/>
  <c r="R82"/>
  <c r="R81"/>
  <c r="P84"/>
  <c r="P83"/>
  <c r="P82"/>
  <c r="P81"/>
  <c i="1" r="AU62"/>
  <c i="9" r="BK84"/>
  <c r="BK83"/>
  <c r="J83"/>
  <c r="BK82"/>
  <c r="J82"/>
  <c r="BK81"/>
  <c r="J81"/>
  <c r="J59"/>
  <c r="J30"/>
  <c i="1" r="AG62"/>
  <c i="9" r="J84"/>
  <c r="BE84"/>
  <c r="J33"/>
  <c i="1" r="AV62"/>
  <c i="9" r="F33"/>
  <c i="1" r="AZ62"/>
  <c i="9" r="J61"/>
  <c r="J60"/>
  <c r="J78"/>
  <c r="J77"/>
  <c r="F77"/>
  <c r="F75"/>
  <c r="E73"/>
  <c r="J55"/>
  <c r="J54"/>
  <c r="F54"/>
  <c r="F52"/>
  <c r="E50"/>
  <c r="J39"/>
  <c r="J18"/>
  <c r="E18"/>
  <c r="F78"/>
  <c r="F55"/>
  <c r="J17"/>
  <c r="J12"/>
  <c r="J75"/>
  <c r="J52"/>
  <c r="E7"/>
  <c r="E71"/>
  <c r="E48"/>
  <c i="8" r="J37"/>
  <c r="J36"/>
  <c i="1" r="AY61"/>
  <c i="8" r="J35"/>
  <c i="1" r="AX61"/>
  <c i="8" r="BI88"/>
  <c r="BH88"/>
  <c r="BG88"/>
  <c r="BF88"/>
  <c r="T88"/>
  <c r="R88"/>
  <c r="P88"/>
  <c r="BK88"/>
  <c r="J88"/>
  <c r="BE88"/>
  <c r="BI86"/>
  <c r="BH86"/>
  <c r="BG86"/>
  <c r="BF86"/>
  <c r="T86"/>
  <c r="R86"/>
  <c r="P86"/>
  <c r="BK86"/>
  <c r="J86"/>
  <c r="BE86"/>
  <c r="BI84"/>
  <c r="F37"/>
  <c i="1" r="BD61"/>
  <c i="8" r="BH84"/>
  <c r="F36"/>
  <c i="1" r="BC61"/>
  <c i="8" r="BG84"/>
  <c r="F35"/>
  <c i="1" r="BB61"/>
  <c i="8" r="BF84"/>
  <c r="J34"/>
  <c i="1" r="AW61"/>
  <c i="8" r="F34"/>
  <c i="1" r="BA61"/>
  <c i="8" r="T84"/>
  <c r="T83"/>
  <c r="T82"/>
  <c r="T81"/>
  <c r="R84"/>
  <c r="R83"/>
  <c r="R82"/>
  <c r="R81"/>
  <c r="P84"/>
  <c r="P83"/>
  <c r="P82"/>
  <c r="P81"/>
  <c i="1" r="AU61"/>
  <c i="8" r="BK84"/>
  <c r="BK83"/>
  <c r="J83"/>
  <c r="BK82"/>
  <c r="J82"/>
  <c r="BK81"/>
  <c r="J81"/>
  <c r="J59"/>
  <c r="J30"/>
  <c i="1" r="AG61"/>
  <c i="8" r="J84"/>
  <c r="BE84"/>
  <c r="J33"/>
  <c i="1" r="AV61"/>
  <c i="8" r="F33"/>
  <c i="1" r="AZ61"/>
  <c i="8" r="J61"/>
  <c r="J60"/>
  <c r="J78"/>
  <c r="J77"/>
  <c r="F77"/>
  <c r="F75"/>
  <c r="E73"/>
  <c r="J55"/>
  <c r="J54"/>
  <c r="F54"/>
  <c r="F52"/>
  <c r="E50"/>
  <c r="J39"/>
  <c r="J18"/>
  <c r="E18"/>
  <c r="F78"/>
  <c r="F55"/>
  <c r="J17"/>
  <c r="J12"/>
  <c r="J75"/>
  <c r="J52"/>
  <c r="E7"/>
  <c r="E71"/>
  <c r="E48"/>
  <c i="7" r="J37"/>
  <c r="J36"/>
  <c i="1" r="AY60"/>
  <c i="7" r="J35"/>
  <c i="1" r="AX60"/>
  <c i="7" r="BI105"/>
  <c r="BH105"/>
  <c r="BG105"/>
  <c r="BF105"/>
  <c r="T105"/>
  <c r="T104"/>
  <c r="R105"/>
  <c r="R104"/>
  <c r="P105"/>
  <c r="P104"/>
  <c r="BK105"/>
  <c r="BK104"/>
  <c r="J104"/>
  <c r="J105"/>
  <c r="BE105"/>
  <c r="J64"/>
  <c r="BI103"/>
  <c r="BH103"/>
  <c r="BG103"/>
  <c r="BF103"/>
  <c r="T103"/>
  <c r="R103"/>
  <c r="P103"/>
  <c r="BK103"/>
  <c r="J103"/>
  <c r="BE103"/>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5"/>
  <c r="BH95"/>
  <c r="BG95"/>
  <c r="BF95"/>
  <c r="T95"/>
  <c r="T94"/>
  <c r="R95"/>
  <c r="R94"/>
  <c r="P95"/>
  <c r="P94"/>
  <c r="BK95"/>
  <c r="BK94"/>
  <c r="J94"/>
  <c r="J95"/>
  <c r="BE95"/>
  <c r="J63"/>
  <c r="BI92"/>
  <c r="BH92"/>
  <c r="BG92"/>
  <c r="BF92"/>
  <c r="T92"/>
  <c r="R92"/>
  <c r="P92"/>
  <c r="BK92"/>
  <c r="J92"/>
  <c r="BE92"/>
  <c r="BI90"/>
  <c r="BH90"/>
  <c r="BG90"/>
  <c r="BF90"/>
  <c r="T90"/>
  <c r="T89"/>
  <c r="R90"/>
  <c r="R89"/>
  <c r="P90"/>
  <c r="P89"/>
  <c r="BK90"/>
  <c r="BK89"/>
  <c r="J89"/>
  <c r="J90"/>
  <c r="BE90"/>
  <c r="J62"/>
  <c r="BI87"/>
  <c r="F37"/>
  <c i="1" r="BD60"/>
  <c i="7" r="BH87"/>
  <c r="F36"/>
  <c i="1" r="BC60"/>
  <c i="7" r="BG87"/>
  <c r="F35"/>
  <c i="1" r="BB60"/>
  <c i="7" r="BF87"/>
  <c r="J34"/>
  <c i="1" r="AW60"/>
  <c i="7" r="F34"/>
  <c i="1" r="BA60"/>
  <c i="7" r="T87"/>
  <c r="T86"/>
  <c r="T85"/>
  <c r="T84"/>
  <c r="R87"/>
  <c r="R86"/>
  <c r="R85"/>
  <c r="R84"/>
  <c r="P87"/>
  <c r="P86"/>
  <c r="P85"/>
  <c r="P84"/>
  <c i="1" r="AU60"/>
  <c i="7" r="BK87"/>
  <c r="BK86"/>
  <c r="J86"/>
  <c r="BK85"/>
  <c r="J85"/>
  <c r="BK84"/>
  <c r="J84"/>
  <c r="J59"/>
  <c r="J30"/>
  <c i="1" r="AG60"/>
  <c i="7" r="J87"/>
  <c r="BE87"/>
  <c r="J33"/>
  <c i="1" r="AV60"/>
  <c i="7" r="F33"/>
  <c i="1" r="AZ60"/>
  <c i="7" r="J61"/>
  <c r="J60"/>
  <c r="J81"/>
  <c r="J80"/>
  <c r="F80"/>
  <c r="F78"/>
  <c r="E76"/>
  <c r="J55"/>
  <c r="J54"/>
  <c r="F54"/>
  <c r="F52"/>
  <c r="E50"/>
  <c r="J39"/>
  <c r="J18"/>
  <c r="E18"/>
  <c r="F81"/>
  <c r="F55"/>
  <c r="J17"/>
  <c r="J12"/>
  <c r="J78"/>
  <c r="J52"/>
  <c r="E7"/>
  <c r="E74"/>
  <c r="E48"/>
  <c i="6" r="J37"/>
  <c r="J36"/>
  <c i="1" r="AY59"/>
  <c i="6" r="J35"/>
  <c i="1" r="AX59"/>
  <c i="6" r="BI110"/>
  <c r="BH110"/>
  <c r="BG110"/>
  <c r="BF110"/>
  <c r="T110"/>
  <c r="T109"/>
  <c r="R110"/>
  <c r="R109"/>
  <c r="P110"/>
  <c r="P109"/>
  <c r="BK110"/>
  <c r="BK109"/>
  <c r="J109"/>
  <c r="J110"/>
  <c r="BE110"/>
  <c r="J65"/>
  <c r="BI107"/>
  <c r="BH107"/>
  <c r="BG107"/>
  <c r="BF107"/>
  <c r="T107"/>
  <c r="R107"/>
  <c r="P107"/>
  <c r="BK107"/>
  <c r="J107"/>
  <c r="BE107"/>
  <c r="BI103"/>
  <c r="BH103"/>
  <c r="BG103"/>
  <c r="BF103"/>
  <c r="T103"/>
  <c r="T102"/>
  <c r="R103"/>
  <c r="R102"/>
  <c r="P103"/>
  <c r="P102"/>
  <c r="BK103"/>
  <c r="BK102"/>
  <c r="J102"/>
  <c r="J103"/>
  <c r="BE103"/>
  <c r="J64"/>
  <c r="BI100"/>
  <c r="BH100"/>
  <c r="BG100"/>
  <c r="BF100"/>
  <c r="T100"/>
  <c r="R100"/>
  <c r="P100"/>
  <c r="BK100"/>
  <c r="J100"/>
  <c r="BE100"/>
  <c r="BI99"/>
  <c r="BH99"/>
  <c r="BG99"/>
  <c r="BF99"/>
  <c r="T99"/>
  <c r="T98"/>
  <c r="R99"/>
  <c r="R98"/>
  <c r="P99"/>
  <c r="P98"/>
  <c r="BK99"/>
  <c r="BK98"/>
  <c r="J98"/>
  <c r="J99"/>
  <c r="BE99"/>
  <c r="J63"/>
  <c r="BI96"/>
  <c r="BH96"/>
  <c r="BG96"/>
  <c r="BF96"/>
  <c r="T96"/>
  <c r="R96"/>
  <c r="P96"/>
  <c r="BK96"/>
  <c r="J96"/>
  <c r="BE96"/>
  <c r="BI94"/>
  <c r="BH94"/>
  <c r="BG94"/>
  <c r="BF94"/>
  <c r="T94"/>
  <c r="T93"/>
  <c r="R94"/>
  <c r="R93"/>
  <c r="P94"/>
  <c r="P93"/>
  <c r="BK94"/>
  <c r="BK93"/>
  <c r="J93"/>
  <c r="J94"/>
  <c r="BE94"/>
  <c r="J62"/>
  <c r="BI91"/>
  <c r="BH91"/>
  <c r="BG91"/>
  <c r="BF91"/>
  <c r="T91"/>
  <c r="R91"/>
  <c r="P91"/>
  <c r="BK91"/>
  <c r="J91"/>
  <c r="BE91"/>
  <c r="BI88"/>
  <c r="F37"/>
  <c i="1" r="BD59"/>
  <c i="6" r="BH88"/>
  <c r="F36"/>
  <c i="1" r="BC59"/>
  <c i="6" r="BG88"/>
  <c r="F35"/>
  <c i="1" r="BB59"/>
  <c i="6" r="BF88"/>
  <c r="J34"/>
  <c i="1" r="AW59"/>
  <c i="6" r="F34"/>
  <c i="1" r="BA59"/>
  <c i="6" r="T88"/>
  <c r="T87"/>
  <c r="T86"/>
  <c r="T85"/>
  <c r="R88"/>
  <c r="R87"/>
  <c r="R86"/>
  <c r="R85"/>
  <c r="P88"/>
  <c r="P87"/>
  <c r="P86"/>
  <c r="P85"/>
  <c i="1" r="AU59"/>
  <c i="6" r="BK88"/>
  <c r="BK87"/>
  <c r="J87"/>
  <c r="BK86"/>
  <c r="J86"/>
  <c r="BK85"/>
  <c r="J85"/>
  <c r="J59"/>
  <c r="J30"/>
  <c i="1" r="AG59"/>
  <c i="6" r="J88"/>
  <c r="BE88"/>
  <c r="J33"/>
  <c i="1" r="AV59"/>
  <c i="6" r="F33"/>
  <c i="1" r="AZ59"/>
  <c i="6" r="J61"/>
  <c r="J60"/>
  <c r="J82"/>
  <c r="J81"/>
  <c r="F81"/>
  <c r="F79"/>
  <c r="E77"/>
  <c r="J55"/>
  <c r="J54"/>
  <c r="F54"/>
  <c r="F52"/>
  <c r="E50"/>
  <c r="J39"/>
  <c r="J18"/>
  <c r="E18"/>
  <c r="F82"/>
  <c r="F55"/>
  <c r="J17"/>
  <c r="J12"/>
  <c r="J79"/>
  <c r="J52"/>
  <c r="E7"/>
  <c r="E75"/>
  <c r="E48"/>
  <c i="5" r="J37"/>
  <c r="J36"/>
  <c i="1" r="AY58"/>
  <c i="5" r="J35"/>
  <c i="1" r="AX58"/>
  <c i="5" r="BI109"/>
  <c r="BH109"/>
  <c r="BG109"/>
  <c r="BF109"/>
  <c r="T109"/>
  <c r="T108"/>
  <c r="R109"/>
  <c r="R108"/>
  <c r="P109"/>
  <c r="P108"/>
  <c r="BK109"/>
  <c r="BK108"/>
  <c r="J108"/>
  <c r="J109"/>
  <c r="BE109"/>
  <c r="J65"/>
  <c r="BI107"/>
  <c r="BH107"/>
  <c r="BG107"/>
  <c r="BF107"/>
  <c r="T107"/>
  <c r="T106"/>
  <c r="R107"/>
  <c r="R106"/>
  <c r="P107"/>
  <c r="P106"/>
  <c r="BK107"/>
  <c r="BK106"/>
  <c r="J106"/>
  <c r="J107"/>
  <c r="BE107"/>
  <c r="J64"/>
  <c r="BI105"/>
  <c r="BH105"/>
  <c r="BG105"/>
  <c r="BF105"/>
  <c r="T105"/>
  <c r="T104"/>
  <c r="R105"/>
  <c r="R104"/>
  <c r="P105"/>
  <c r="P104"/>
  <c r="BK105"/>
  <c r="BK104"/>
  <c r="J104"/>
  <c r="J105"/>
  <c r="BE105"/>
  <c r="J63"/>
  <c r="BI102"/>
  <c r="BH102"/>
  <c r="BG102"/>
  <c r="BF102"/>
  <c r="T102"/>
  <c r="R102"/>
  <c r="P102"/>
  <c r="BK102"/>
  <c r="J102"/>
  <c r="BE102"/>
  <c r="BI100"/>
  <c r="BH100"/>
  <c r="BG100"/>
  <c r="BF100"/>
  <c r="T100"/>
  <c r="R100"/>
  <c r="P100"/>
  <c r="BK100"/>
  <c r="J100"/>
  <c r="BE100"/>
  <c r="BI96"/>
  <c r="BH96"/>
  <c r="BG96"/>
  <c r="BF96"/>
  <c r="T96"/>
  <c r="T95"/>
  <c r="R96"/>
  <c r="R95"/>
  <c r="P96"/>
  <c r="P95"/>
  <c r="BK96"/>
  <c r="BK95"/>
  <c r="J95"/>
  <c r="J96"/>
  <c r="BE96"/>
  <c r="J62"/>
  <c r="BI94"/>
  <c r="BH94"/>
  <c r="BG94"/>
  <c r="BF94"/>
  <c r="T94"/>
  <c r="R94"/>
  <c r="P94"/>
  <c r="BK94"/>
  <c r="J94"/>
  <c r="BE94"/>
  <c r="BI88"/>
  <c r="F37"/>
  <c i="1" r="BD58"/>
  <c i="5" r="BH88"/>
  <c r="F36"/>
  <c i="1" r="BC58"/>
  <c i="5" r="BG88"/>
  <c r="F35"/>
  <c i="1" r="BB58"/>
  <c i="5" r="BF88"/>
  <c r="J34"/>
  <c i="1" r="AW58"/>
  <c i="5" r="F34"/>
  <c i="1" r="BA58"/>
  <c i="5" r="T88"/>
  <c r="T87"/>
  <c r="T86"/>
  <c r="T85"/>
  <c r="R88"/>
  <c r="R87"/>
  <c r="R86"/>
  <c r="R85"/>
  <c r="P88"/>
  <c r="P87"/>
  <c r="P86"/>
  <c r="P85"/>
  <c i="1" r="AU58"/>
  <c i="5" r="BK88"/>
  <c r="BK87"/>
  <c r="J87"/>
  <c r="BK86"/>
  <c r="J86"/>
  <c r="BK85"/>
  <c r="J85"/>
  <c r="J59"/>
  <c r="J30"/>
  <c i="1" r="AG58"/>
  <c i="5" r="J88"/>
  <c r="BE88"/>
  <c r="J33"/>
  <c i="1" r="AV58"/>
  <c i="5" r="F33"/>
  <c i="1" r="AZ58"/>
  <c i="5" r="J61"/>
  <c r="J60"/>
  <c r="J82"/>
  <c r="J81"/>
  <c r="F81"/>
  <c r="F79"/>
  <c r="E77"/>
  <c r="J55"/>
  <c r="J54"/>
  <c r="F54"/>
  <c r="F52"/>
  <c r="E50"/>
  <c r="J39"/>
  <c r="J18"/>
  <c r="E18"/>
  <c r="F82"/>
  <c r="F55"/>
  <c r="J17"/>
  <c r="J12"/>
  <c r="J79"/>
  <c r="J52"/>
  <c r="E7"/>
  <c r="E75"/>
  <c r="E48"/>
  <c i="4" r="J37"/>
  <c r="J36"/>
  <c i="1" r="AY57"/>
  <c i="4" r="J35"/>
  <c i="1" r="AX57"/>
  <c i="4" r="BI117"/>
  <c r="BH117"/>
  <c r="BG117"/>
  <c r="BF117"/>
  <c r="T117"/>
  <c r="T116"/>
  <c r="R117"/>
  <c r="R116"/>
  <c r="P117"/>
  <c r="P116"/>
  <c r="BK117"/>
  <c r="BK116"/>
  <c r="J116"/>
  <c r="J117"/>
  <c r="BE117"/>
  <c r="J66"/>
  <c r="BI115"/>
  <c r="BH115"/>
  <c r="BG115"/>
  <c r="BF115"/>
  <c r="T115"/>
  <c r="T114"/>
  <c r="R115"/>
  <c r="R114"/>
  <c r="P115"/>
  <c r="P114"/>
  <c r="BK115"/>
  <c r="BK114"/>
  <c r="J114"/>
  <c r="J115"/>
  <c r="BE115"/>
  <c r="J65"/>
  <c r="BI113"/>
  <c r="BH113"/>
  <c r="BG113"/>
  <c r="BF113"/>
  <c r="T113"/>
  <c r="T112"/>
  <c r="R113"/>
  <c r="R112"/>
  <c r="P113"/>
  <c r="P112"/>
  <c r="BK113"/>
  <c r="BK112"/>
  <c r="J112"/>
  <c r="J113"/>
  <c r="BE113"/>
  <c r="J64"/>
  <c r="BI109"/>
  <c r="BH109"/>
  <c r="BG109"/>
  <c r="BF109"/>
  <c r="T109"/>
  <c r="T108"/>
  <c r="R109"/>
  <c r="R108"/>
  <c r="P109"/>
  <c r="P108"/>
  <c r="BK109"/>
  <c r="BK108"/>
  <c r="J108"/>
  <c r="J109"/>
  <c r="BE109"/>
  <c r="J63"/>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7"/>
  <c r="BH97"/>
  <c r="BG97"/>
  <c r="BF97"/>
  <c r="T97"/>
  <c r="R97"/>
  <c r="P97"/>
  <c r="BK97"/>
  <c r="J97"/>
  <c r="BE97"/>
  <c r="BI95"/>
  <c r="BH95"/>
  <c r="BG95"/>
  <c r="BF95"/>
  <c r="T95"/>
  <c r="T94"/>
  <c r="R95"/>
  <c r="R94"/>
  <c r="P95"/>
  <c r="P94"/>
  <c r="BK95"/>
  <c r="BK94"/>
  <c r="J94"/>
  <c r="J95"/>
  <c r="BE95"/>
  <c r="J62"/>
  <c r="BI92"/>
  <c r="BH92"/>
  <c r="BG92"/>
  <c r="BF92"/>
  <c r="T92"/>
  <c r="R92"/>
  <c r="P92"/>
  <c r="BK92"/>
  <c r="J92"/>
  <c r="BE92"/>
  <c r="BI91"/>
  <c r="BH91"/>
  <c r="BG91"/>
  <c r="BF91"/>
  <c r="T91"/>
  <c r="R91"/>
  <c r="P91"/>
  <c r="BK91"/>
  <c r="J91"/>
  <c r="BE91"/>
  <c r="BI89"/>
  <c r="F37"/>
  <c i="1" r="BD57"/>
  <c i="4" r="BH89"/>
  <c r="F36"/>
  <c i="1" r="BC57"/>
  <c i="4" r="BG89"/>
  <c r="F35"/>
  <c i="1" r="BB57"/>
  <c i="4" r="BF89"/>
  <c r="J34"/>
  <c i="1" r="AW57"/>
  <c i="4" r="F34"/>
  <c i="1" r="BA57"/>
  <c i="4" r="T89"/>
  <c r="T88"/>
  <c r="T87"/>
  <c r="T86"/>
  <c r="R89"/>
  <c r="R88"/>
  <c r="R87"/>
  <c r="R86"/>
  <c r="P89"/>
  <c r="P88"/>
  <c r="P87"/>
  <c r="P86"/>
  <c i="1" r="AU57"/>
  <c i="4" r="BK89"/>
  <c r="BK88"/>
  <c r="J88"/>
  <c r="BK87"/>
  <c r="J87"/>
  <c r="BK86"/>
  <c r="J86"/>
  <c r="J59"/>
  <c r="J30"/>
  <c i="1" r="AG57"/>
  <c i="4" r="J89"/>
  <c r="BE89"/>
  <c r="J33"/>
  <c i="1" r="AV57"/>
  <c i="4" r="F33"/>
  <c i="1" r="AZ57"/>
  <c i="4" r="J61"/>
  <c r="J60"/>
  <c r="J83"/>
  <c r="J82"/>
  <c r="F82"/>
  <c r="F80"/>
  <c r="E78"/>
  <c r="J55"/>
  <c r="J54"/>
  <c r="F54"/>
  <c r="F52"/>
  <c r="E50"/>
  <c r="J39"/>
  <c r="J18"/>
  <c r="E18"/>
  <c r="F83"/>
  <c r="F55"/>
  <c r="J17"/>
  <c r="J12"/>
  <c r="J80"/>
  <c r="J52"/>
  <c r="E7"/>
  <c r="E76"/>
  <c r="E48"/>
  <c i="3" r="J37"/>
  <c r="J36"/>
  <c i="1" r="AY56"/>
  <c i="3" r="J35"/>
  <c i="1" r="AX56"/>
  <c i="3" r="BI183"/>
  <c r="BH183"/>
  <c r="BG183"/>
  <c r="BF183"/>
  <c r="T183"/>
  <c r="R183"/>
  <c r="P183"/>
  <c r="BK183"/>
  <c r="J183"/>
  <c r="BE183"/>
  <c r="BI181"/>
  <c r="BH181"/>
  <c r="BG181"/>
  <c r="BF181"/>
  <c r="T181"/>
  <c r="T180"/>
  <c r="T179"/>
  <c r="R181"/>
  <c r="R180"/>
  <c r="R179"/>
  <c r="P181"/>
  <c r="P180"/>
  <c r="P179"/>
  <c r="BK181"/>
  <c r="BK180"/>
  <c r="J180"/>
  <c r="BK179"/>
  <c r="J179"/>
  <c r="J181"/>
  <c r="BE181"/>
  <c r="J69"/>
  <c r="J68"/>
  <c r="BI159"/>
  <c r="BH159"/>
  <c r="BG159"/>
  <c r="BF159"/>
  <c r="T159"/>
  <c r="T158"/>
  <c r="R159"/>
  <c r="R158"/>
  <c r="P159"/>
  <c r="P158"/>
  <c r="BK159"/>
  <c r="BK158"/>
  <c r="J158"/>
  <c r="J159"/>
  <c r="BE159"/>
  <c r="J67"/>
  <c r="BI157"/>
  <c r="BH157"/>
  <c r="BG157"/>
  <c r="BF157"/>
  <c r="T157"/>
  <c r="T156"/>
  <c r="R157"/>
  <c r="R156"/>
  <c r="P157"/>
  <c r="P156"/>
  <c r="BK157"/>
  <c r="BK156"/>
  <c r="J156"/>
  <c r="J157"/>
  <c r="BE157"/>
  <c r="J66"/>
  <c r="BI151"/>
  <c r="BH151"/>
  <c r="BG151"/>
  <c r="BF151"/>
  <c r="T151"/>
  <c r="R151"/>
  <c r="P151"/>
  <c r="BK151"/>
  <c r="J151"/>
  <c r="BE151"/>
  <c r="BI150"/>
  <c r="BH150"/>
  <c r="BG150"/>
  <c r="BF150"/>
  <c r="T150"/>
  <c r="T149"/>
  <c r="R150"/>
  <c r="R149"/>
  <c r="P150"/>
  <c r="P149"/>
  <c r="BK150"/>
  <c r="BK149"/>
  <c r="J149"/>
  <c r="J150"/>
  <c r="BE150"/>
  <c r="J65"/>
  <c r="BI147"/>
  <c r="BH147"/>
  <c r="BG147"/>
  <c r="BF147"/>
  <c r="T147"/>
  <c r="T146"/>
  <c r="R147"/>
  <c r="R146"/>
  <c r="P147"/>
  <c r="P146"/>
  <c r="BK147"/>
  <c r="BK146"/>
  <c r="J146"/>
  <c r="J147"/>
  <c r="BE147"/>
  <c r="J64"/>
  <c r="BI145"/>
  <c r="BH145"/>
  <c r="BG145"/>
  <c r="BF145"/>
  <c r="T145"/>
  <c r="R145"/>
  <c r="P145"/>
  <c r="BK145"/>
  <c r="J145"/>
  <c r="BE145"/>
  <c r="BI142"/>
  <c r="BH142"/>
  <c r="BG142"/>
  <c r="BF142"/>
  <c r="T142"/>
  <c r="R142"/>
  <c r="P142"/>
  <c r="BK142"/>
  <c r="J142"/>
  <c r="BE142"/>
  <c r="BI139"/>
  <c r="BH139"/>
  <c r="BG139"/>
  <c r="BF139"/>
  <c r="T139"/>
  <c r="R139"/>
  <c r="P139"/>
  <c r="BK139"/>
  <c r="J139"/>
  <c r="BE139"/>
  <c r="BI134"/>
  <c r="BH134"/>
  <c r="BG134"/>
  <c r="BF134"/>
  <c r="T134"/>
  <c r="R134"/>
  <c r="P134"/>
  <c r="BK134"/>
  <c r="J134"/>
  <c r="BE134"/>
  <c r="BI129"/>
  <c r="BH129"/>
  <c r="BG129"/>
  <c r="BF129"/>
  <c r="T129"/>
  <c r="R129"/>
  <c r="P129"/>
  <c r="BK129"/>
  <c r="J129"/>
  <c r="BE129"/>
  <c r="BI128"/>
  <c r="BH128"/>
  <c r="BG128"/>
  <c r="BF128"/>
  <c r="T128"/>
  <c r="T127"/>
  <c r="R128"/>
  <c r="R127"/>
  <c r="P128"/>
  <c r="P127"/>
  <c r="BK128"/>
  <c r="BK127"/>
  <c r="J127"/>
  <c r="J128"/>
  <c r="BE128"/>
  <c r="J63"/>
  <c r="BI121"/>
  <c r="BH121"/>
  <c r="BG121"/>
  <c r="BF121"/>
  <c r="T121"/>
  <c r="R121"/>
  <c r="P121"/>
  <c r="BK121"/>
  <c r="J121"/>
  <c r="BE121"/>
  <c r="BI120"/>
  <c r="BH120"/>
  <c r="BG120"/>
  <c r="BF120"/>
  <c r="T120"/>
  <c r="T119"/>
  <c r="R120"/>
  <c r="R119"/>
  <c r="P120"/>
  <c r="P119"/>
  <c r="BK120"/>
  <c r="BK119"/>
  <c r="J119"/>
  <c r="J120"/>
  <c r="BE120"/>
  <c r="J62"/>
  <c r="BI118"/>
  <c r="BH118"/>
  <c r="BG118"/>
  <c r="BF118"/>
  <c r="T118"/>
  <c r="R118"/>
  <c r="P118"/>
  <c r="BK118"/>
  <c r="J118"/>
  <c r="BE118"/>
  <c r="BI112"/>
  <c r="BH112"/>
  <c r="BG112"/>
  <c r="BF112"/>
  <c r="T112"/>
  <c r="R112"/>
  <c r="P112"/>
  <c r="BK112"/>
  <c r="J112"/>
  <c r="BE112"/>
  <c r="BI111"/>
  <c r="BH111"/>
  <c r="BG111"/>
  <c r="BF111"/>
  <c r="T111"/>
  <c r="R111"/>
  <c r="P111"/>
  <c r="BK111"/>
  <c r="J111"/>
  <c r="BE111"/>
  <c r="BI110"/>
  <c r="BH110"/>
  <c r="BG110"/>
  <c r="BF110"/>
  <c r="T110"/>
  <c r="R110"/>
  <c r="P110"/>
  <c r="BK110"/>
  <c r="J110"/>
  <c r="BE110"/>
  <c r="BI98"/>
  <c r="BH98"/>
  <c r="BG98"/>
  <c r="BF98"/>
  <c r="T98"/>
  <c r="R98"/>
  <c r="P98"/>
  <c r="BK98"/>
  <c r="J98"/>
  <c r="BE98"/>
  <c r="BI95"/>
  <c r="BH95"/>
  <c r="BG95"/>
  <c r="BF95"/>
  <c r="T95"/>
  <c r="R95"/>
  <c r="P95"/>
  <c r="BK95"/>
  <c r="J95"/>
  <c r="BE95"/>
  <c r="BI92"/>
  <c r="F37"/>
  <c i="1" r="BD56"/>
  <c i="3" r="BH92"/>
  <c r="F36"/>
  <c i="1" r="BC56"/>
  <c i="3" r="BG92"/>
  <c r="F35"/>
  <c i="1" r="BB56"/>
  <c i="3" r="BF92"/>
  <c r="J34"/>
  <c i="1" r="AW56"/>
  <c i="3" r="F34"/>
  <c i="1" r="BA56"/>
  <c i="3" r="T92"/>
  <c r="T91"/>
  <c r="T90"/>
  <c r="T89"/>
  <c r="R92"/>
  <c r="R91"/>
  <c r="R90"/>
  <c r="R89"/>
  <c r="P92"/>
  <c r="P91"/>
  <c r="P90"/>
  <c r="P89"/>
  <c i="1" r="AU56"/>
  <c i="3" r="BK92"/>
  <c r="BK91"/>
  <c r="J91"/>
  <c r="BK90"/>
  <c r="J90"/>
  <c r="BK89"/>
  <c r="J89"/>
  <c r="J59"/>
  <c r="J30"/>
  <c i="1" r="AG56"/>
  <c i="3" r="J92"/>
  <c r="BE92"/>
  <c r="J33"/>
  <c i="1" r="AV56"/>
  <c i="3" r="F33"/>
  <c i="1" r="AZ56"/>
  <c i="3" r="J61"/>
  <c r="J60"/>
  <c r="J86"/>
  <c r="J85"/>
  <c r="F85"/>
  <c r="F83"/>
  <c r="E81"/>
  <c r="J55"/>
  <c r="J54"/>
  <c r="F54"/>
  <c r="F52"/>
  <c r="E50"/>
  <c r="J39"/>
  <c r="J18"/>
  <c r="E18"/>
  <c r="F86"/>
  <c r="F55"/>
  <c r="J17"/>
  <c r="J12"/>
  <c r="J83"/>
  <c r="J52"/>
  <c r="E7"/>
  <c r="E79"/>
  <c r="E48"/>
  <c i="2" r="J37"/>
  <c r="J36"/>
  <c i="1" r="AY55"/>
  <c i="2" r="J35"/>
  <c i="1" r="AX55"/>
  <c i="2"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T127"/>
  <c r="R128"/>
  <c r="R127"/>
  <c r="P128"/>
  <c r="P127"/>
  <c r="BK128"/>
  <c r="BK127"/>
  <c r="J127"/>
  <c r="J128"/>
  <c r="BE128"/>
  <c r="J63"/>
  <c r="BI126"/>
  <c r="BH126"/>
  <c r="BG126"/>
  <c r="BF126"/>
  <c r="T126"/>
  <c r="R126"/>
  <c r="P126"/>
  <c r="BK126"/>
  <c r="J126"/>
  <c r="BE126"/>
  <c r="BI125"/>
  <c r="BH125"/>
  <c r="BG125"/>
  <c r="BF125"/>
  <c r="T125"/>
  <c r="R125"/>
  <c r="P125"/>
  <c r="BK125"/>
  <c r="J125"/>
  <c r="BE125"/>
  <c r="BI124"/>
  <c r="BH124"/>
  <c r="BG124"/>
  <c r="BF124"/>
  <c r="T124"/>
  <c r="R124"/>
  <c r="P124"/>
  <c r="BK124"/>
  <c r="J124"/>
  <c r="BE124"/>
  <c r="BI120"/>
  <c r="BH120"/>
  <c r="BG120"/>
  <c r="BF120"/>
  <c r="T120"/>
  <c r="T119"/>
  <c r="R120"/>
  <c r="R119"/>
  <c r="P120"/>
  <c r="P119"/>
  <c r="BK120"/>
  <c r="BK119"/>
  <c r="J119"/>
  <c r="J120"/>
  <c r="BE120"/>
  <c r="J62"/>
  <c r="BI115"/>
  <c r="BH115"/>
  <c r="BG115"/>
  <c r="BF115"/>
  <c r="T115"/>
  <c r="R115"/>
  <c r="P115"/>
  <c r="BK115"/>
  <c r="J115"/>
  <c r="BE115"/>
  <c r="BI109"/>
  <c r="BH109"/>
  <c r="BG109"/>
  <c r="BF109"/>
  <c r="T109"/>
  <c r="R109"/>
  <c r="P109"/>
  <c r="BK109"/>
  <c r="J109"/>
  <c r="BE109"/>
  <c r="BI106"/>
  <c r="BH106"/>
  <c r="BG106"/>
  <c r="BF106"/>
  <c r="T106"/>
  <c r="R106"/>
  <c r="P106"/>
  <c r="BK106"/>
  <c r="J106"/>
  <c r="BE106"/>
  <c r="BI100"/>
  <c r="BH100"/>
  <c r="BG100"/>
  <c r="BF100"/>
  <c r="T100"/>
  <c r="R100"/>
  <c r="P100"/>
  <c r="BK100"/>
  <c r="J100"/>
  <c r="BE100"/>
  <c r="BI94"/>
  <c r="BH94"/>
  <c r="BG94"/>
  <c r="BF94"/>
  <c r="T94"/>
  <c r="R94"/>
  <c r="P94"/>
  <c r="BK94"/>
  <c r="J94"/>
  <c r="BE94"/>
  <c r="BI88"/>
  <c r="BH88"/>
  <c r="BG88"/>
  <c r="BF88"/>
  <c r="T88"/>
  <c r="R88"/>
  <c r="P88"/>
  <c r="BK88"/>
  <c r="J88"/>
  <c r="BE88"/>
  <c r="BI87"/>
  <c r="BH87"/>
  <c r="BG87"/>
  <c r="BF87"/>
  <c r="T87"/>
  <c r="R87"/>
  <c r="P87"/>
  <c r="BK87"/>
  <c r="J87"/>
  <c r="BE87"/>
  <c r="BI86"/>
  <c r="F37"/>
  <c i="1" r="BD55"/>
  <c i="2" r="BH86"/>
  <c r="F36"/>
  <c i="1" r="BC55"/>
  <c i="2" r="BG86"/>
  <c r="F35"/>
  <c i="1" r="BB55"/>
  <c i="2" r="BF86"/>
  <c r="J34"/>
  <c i="1" r="AW55"/>
  <c i="2" r="F34"/>
  <c i="1" r="BA55"/>
  <c i="2" r="T86"/>
  <c r="T85"/>
  <c r="T84"/>
  <c r="T83"/>
  <c r="R86"/>
  <c r="R85"/>
  <c r="R84"/>
  <c r="R83"/>
  <c r="P86"/>
  <c r="P85"/>
  <c r="P84"/>
  <c r="P83"/>
  <c i="1" r="AU55"/>
  <c i="2" r="BK86"/>
  <c r="BK85"/>
  <c r="J85"/>
  <c r="BK84"/>
  <c r="J84"/>
  <c r="BK83"/>
  <c r="J83"/>
  <c r="J59"/>
  <c r="J30"/>
  <c i="1" r="AG55"/>
  <c i="2" r="J86"/>
  <c r="BE86"/>
  <c r="J33"/>
  <c i="1" r="AV55"/>
  <c i="2" r="F33"/>
  <c i="1" r="AZ55"/>
  <c i="2" r="J61"/>
  <c r="J60"/>
  <c r="J80"/>
  <c r="J79"/>
  <c r="F79"/>
  <c r="F77"/>
  <c r="E75"/>
  <c r="J55"/>
  <c r="J54"/>
  <c r="F54"/>
  <c r="F52"/>
  <c r="E50"/>
  <c r="J39"/>
  <c r="J18"/>
  <c r="E18"/>
  <c r="F80"/>
  <c r="F55"/>
  <c r="J17"/>
  <c r="J12"/>
  <c r="J77"/>
  <c r="J52"/>
  <c r="E7"/>
  <c r="E73"/>
  <c r="E48"/>
  <c i="1" r="BD54"/>
  <c r="W33"/>
  <c r="BC54"/>
  <c r="W32"/>
  <c r="BB54"/>
  <c r="W31"/>
  <c r="BA54"/>
  <c r="W30"/>
  <c r="AZ54"/>
  <c r="W29"/>
  <c r="AY54"/>
  <c r="AX54"/>
  <c r="AW54"/>
  <c r="AK30"/>
  <c r="AV54"/>
  <c r="AK29"/>
  <c r="AU54"/>
  <c r="AT54"/>
  <c r="AS54"/>
  <c r="AG54"/>
  <c r="AK26"/>
  <c r="AT64"/>
  <c r="AN64"/>
  <c r="AT63"/>
  <c r="AN63"/>
  <c r="AT62"/>
  <c r="AN62"/>
  <c r="AT61"/>
  <c r="AN61"/>
  <c r="AT60"/>
  <c r="AN60"/>
  <c r="AT59"/>
  <c r="AN59"/>
  <c r="AT58"/>
  <c r="AN58"/>
  <c r="AT57"/>
  <c r="AN57"/>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<sst xmlns="http://schemas.openxmlformats.org/spreadsheetml/2006/main">
  <si>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</si>
  <si>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</si>
  <si>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</si>
  <si>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</si>
  <si>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</si>
  <si>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{03877b0d-66ea-4dfb-8caa-c409ee29cf31}</t>
  </si>
  <si>
    <t>0,01</t>
  </si>
  <si>
    <t>21</t>
  </si>
  <si>
    <t>15</t>
  </si>
  <si>
    <t>REKAPITULACE STAVBY</t>
  </si>
  <si>
    <t xml:space="preserve">v ---  níže se nacházejí doplnkové a pomocné údaje k sestavám  --- v</t>
  </si>
  <si>
    <t>Návod na vyplnění</t>
  </si>
  <si>
    <t>0,001</t>
  </si>
  <si>
    <t>Kód:</t>
  </si>
  <si>
    <t>2019/I</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</si>
  <si>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</si>
  <si>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</si>
  <si>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Rekonstrukce komunikace Na Ovčíně Středokluky</t>
  </si>
  <si>
    <t>KSO:</t>
  </si>
  <si>
    <t>822 2</t>
  </si>
  <si>
    <t>CC-CZ:</t>
  </si>
  <si>
    <t>2112</t>
  </si>
  <si>
    <t>Místo:</t>
  </si>
  <si>
    <t>Středokluky, Středočeský kraj</t>
  </si>
  <si>
    <t>Datum:</t>
  </si>
  <si>
    <t>23. 2. 2019</t>
  </si>
  <si>
    <t>CZ-CPV:</t>
  </si>
  <si>
    <t>45000000-7</t>
  </si>
  <si>
    <t>Zadavatel:</t>
  </si>
  <si>
    <t>IČ:</t>
  </si>
  <si>
    <t>00241695</t>
  </si>
  <si>
    <t>Obec Středokluky</t>
  </si>
  <si>
    <t>DIČ:</t>
  </si>
  <si>
    <t>CZ 00241695</t>
  </si>
  <si>
    <t>Uchazeč:</t>
  </si>
  <si>
    <t>Vyplň údaj</t>
  </si>
  <si>
    <t>Projektant:</t>
  </si>
  <si>
    <t>281 45 968	</t>
  </si>
  <si>
    <t>Ing. Robert Juřina	</t>
  </si>
  <si>
    <t/>
  </si>
  <si>
    <t>True</t>
  </si>
  <si>
    <t>Zpracovatel:</t>
  </si>
  <si>
    <t>Bc. Monika Michálková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</si>
  <si>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</si>
  <si>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</si>
  <si>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</si>
  <si>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</si>
  <si>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</si>
  <si>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</si>
  <si>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</si>
  <si>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</si>
  <si>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</si>
  <si>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</si>
  <si>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</si>
  <si>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</si>
  <si>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</si>
  <si>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</si>
  <si>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</si>
  <si>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</si>
  <si>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</si>
  <si>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</si>
  <si>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</si>
  <si>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</si>
  <si>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</si>
  <si>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</si>
  <si>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</si>
  <si>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</si>
  <si>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</si>
  <si>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</si>
  <si>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</si>
  <si>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</si>
  <si>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</si>
  <si>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</si>
  <si>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</si>
  <si>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</si>
  <si>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</si>
  <si>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</si>
  <si>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</si>
  <si>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</si>
  <si>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</si>
  <si>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</si>
  <si>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</si>
  <si>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</si>
  <si>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</si>
  <si>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000</t>
  </si>
  <si>
    <t>Demolice, kácení</t>
  </si>
  <si>
    <t>STA</t>
  </si>
  <si>
    <t>1</t>
  </si>
  <si>
    <t>{0a169cc7-2c97-4a89-a98a-4cfd584a1cec}</t>
  </si>
  <si>
    <t>2</t>
  </si>
  <si>
    <t>SO 101</t>
  </si>
  <si>
    <t>Komunikace s odvodňovacím dlážděným příkopem</t>
  </si>
  <si>
    <t>{00f38f3d-657c-417d-bef4-f94b9bf6fdb6}</t>
  </si>
  <si>
    <t>SO 201</t>
  </si>
  <si>
    <t>rekonstrukce stávající opěrné zdi</t>
  </si>
  <si>
    <t>{3de6b122-e3d1-4bed-b3ff-1c0a4e23c0ce}</t>
  </si>
  <si>
    <t>SO 202, SO 202b</t>
  </si>
  <si>
    <t>Opěrná zeď</t>
  </si>
  <si>
    <t>{281b3d14-82c7-4c6b-9663-7b0bedea3836}</t>
  </si>
  <si>
    <t>SO 201b</t>
  </si>
  <si>
    <t>Schodiště - betonové schodnice</t>
  </si>
  <si>
    <t>{68bd0a34-022c-499b-b6f9-901ca69468e6}</t>
  </si>
  <si>
    <t>SO 301</t>
  </si>
  <si>
    <t xml:space="preserve">odvodnění komunikace </t>
  </si>
  <si>
    <t>{e4a92f49-393f-4793-87be-b54c1fa58e2d}</t>
  </si>
  <si>
    <t>SO 401</t>
  </si>
  <si>
    <t>Přeložka NN</t>
  </si>
  <si>
    <t>{ba3638e5-8262-445a-a05c-4603a812dc48}</t>
  </si>
  <si>
    <t>SO 402</t>
  </si>
  <si>
    <t xml:space="preserve">veřejné osvětlení </t>
  </si>
  <si>
    <t>{12e59e2e-0871-4e02-bbdd-7da9c0113e21}</t>
  </si>
  <si>
    <t>SO 801</t>
  </si>
  <si>
    <t xml:space="preserve">okrasný záhon s odizolováním </t>
  </si>
  <si>
    <t>{b5b9bd32-8691-402b-b3d3-acbe1ed2e3eb}</t>
  </si>
  <si>
    <t>VRN</t>
  </si>
  <si>
    <t>{b2998af7-b77a-443b-aaea-b3601a2a65e3}</t>
  </si>
  <si>
    <t>KRYCÍ LIST SOUPISU PRACÍ</t>
  </si>
  <si>
    <t>Objekt:</t>
  </si>
  <si>
    <t>SO 000 - Demolice, kácení</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</si>
  <si>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</si>
  <si>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</si>
  <si>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</si>
  <si>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</si>
  <si>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</si>
  <si>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</si>
  <si>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</si>
  <si>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</si>
  <si>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</si>
  <si>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</si>
  <si>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</si>
  <si>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</si>
  <si>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</si>
  <si>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</si>
  <si>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</si>
  <si>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</si>
  <si>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</si>
  <si>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</si>
  <si>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</si>
  <si>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</si>
  <si>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</si>
  <si>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</si>
  <si>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</si>
  <si>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</si>
  <si>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</si>
  <si>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</si>
  <si>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111111411</t>
  </si>
  <si>
    <t>Odstranění stařiny ze souvislé plochy do 100 m2 v rovině nebo na svahu do 1:5</t>
  </si>
  <si>
    <t>m2</t>
  </si>
  <si>
    <t>CS ÚRS 2019 01</t>
  </si>
  <si>
    <t>4</t>
  </si>
  <si>
    <t>184547048</t>
  </si>
  <si>
    <t>112151014</t>
  </si>
  <si>
    <t>Pokácení stromu volné v celku s odřezáním kmene a s odvětvením průměru kmene přes 400 do 500 mm</t>
  </si>
  <si>
    <t>kus</t>
  </si>
  <si>
    <t>1705039334</t>
  </si>
  <si>
    <t>3</t>
  </si>
  <si>
    <t>113106123</t>
  </si>
  <si>
    <t>Rozebrání dlažeb komunikací pro pěší s přemístěním hmot na skládku na vzdálenost do 3 m nebo s naložením na dopravní prostředek s ložem z kameniva nebo živice a s jakoukoliv výplní spár ručně ze zámkové dlažby</t>
  </si>
  <si>
    <t>198197590</t>
  </si>
  <si>
    <t>VV</t>
  </si>
  <si>
    <t>A</t>
  </si>
  <si>
    <t>20</t>
  </si>
  <si>
    <t>B</t>
  </si>
  <si>
    <t>Součet</t>
  </si>
  <si>
    <t>113107111</t>
  </si>
  <si>
    <t>Odstranění podkladů nebo krytů ručně s přemístěním hmot na skládku na vzdálenost do 3 m nebo s naložením na dopravní prostředek z kameniva těženého, o tl. vrstvy do 100 mm</t>
  </si>
  <si>
    <t>-103156756</t>
  </si>
  <si>
    <t>A-zámková dlažba</t>
  </si>
  <si>
    <t>B-zámková dlažba</t>
  </si>
  <si>
    <t>5</t>
  </si>
  <si>
    <t>113107213</t>
  </si>
  <si>
    <t>Odstranění podkladů nebo krytů strojně plochy jednotlivě přes 200 m2 s přemístěním hmot na skládku na vzdálenost do 20 m nebo s naložením na dopravní prostředek z kameniva těženého, o tl. vrstvy přes 200 do 300 mm</t>
  </si>
  <si>
    <t>2004356532</t>
  </si>
  <si>
    <t>Asfaltová komunikace</t>
  </si>
  <si>
    <t>520</t>
  </si>
  <si>
    <t>Nezpěvněná cesta</t>
  </si>
  <si>
    <t>1138</t>
  </si>
  <si>
    <t>6</t>
  </si>
  <si>
    <t>113107222</t>
  </si>
  <si>
    <t>Odstranění podkladů nebo krytů strojně plochy jednotlivě přes 200 m2 s přemístěním hmot na skládku na vzdálenost do 20 m nebo s naložením na dopravní prostředek z kameniva hrubého drceného, o tl. vrstvy přes 100 do 200 mm</t>
  </si>
  <si>
    <t>-1424403489</t>
  </si>
  <si>
    <t>Štěrkový násyp ve vjezdech</t>
  </si>
  <si>
    <t>88</t>
  </si>
  <si>
    <t>7</t>
  </si>
  <si>
    <t>113107241</t>
  </si>
  <si>
    <t>Odstranění podkladů nebo krytů strojně plochy jednotlivě přes 200 m2 s přemístěním hmot na skládku na vzdálenost do 20 m nebo s naložením na dopravní prostředek živičných, o tl. vrstvy do 50 mm</t>
  </si>
  <si>
    <t>1110620258</t>
  </si>
  <si>
    <t>Asfaltový povrch silně poškozený</t>
  </si>
  <si>
    <t>8</t>
  </si>
  <si>
    <t>113201112</t>
  </si>
  <si>
    <t>Vytrhání obrub s vybouráním lože, s přemístěním hmot na skládku na vzdálenost do 3 m nebo s naložením na dopravní prostředek silničních ležatých</t>
  </si>
  <si>
    <t>m</t>
  </si>
  <si>
    <t>2147109117</t>
  </si>
  <si>
    <t>32</t>
  </si>
  <si>
    <t>9</t>
  </si>
  <si>
    <t>Ostatní konstrukce a práce, bourání</t>
  </si>
  <si>
    <t>962042321</t>
  </si>
  <si>
    <t>Bourání zdiva z betonu prostého nadzákladového objemu přes 1 m3</t>
  </si>
  <si>
    <t>m3</t>
  </si>
  <si>
    <t>754330643</t>
  </si>
  <si>
    <t>Podezdívky plotu</t>
  </si>
  <si>
    <t>26*0,5*0,3</t>
  </si>
  <si>
    <t>10</t>
  </si>
  <si>
    <t>966071822</t>
  </si>
  <si>
    <t>Rozebrání oplocení z pletiva drátěného se čtvercovými oky, výšky přes 1,6 do 2,0 m</t>
  </si>
  <si>
    <t>321434915</t>
  </si>
  <si>
    <t>11</t>
  </si>
  <si>
    <t>R1</t>
  </si>
  <si>
    <t>Odstranění odvodňovacího žlabu</t>
  </si>
  <si>
    <t>-1637425032</t>
  </si>
  <si>
    <t>12</t>
  </si>
  <si>
    <t>R2</t>
  </si>
  <si>
    <t>Odstranění kovové rampy bez Základů</t>
  </si>
  <si>
    <t>kpl</t>
  </si>
  <si>
    <t>64676077</t>
  </si>
  <si>
    <t>997</t>
  </si>
  <si>
    <t>Přesun sutě</t>
  </si>
  <si>
    <t>13</t>
  </si>
  <si>
    <t>997221111</t>
  </si>
  <si>
    <t>Vodorovná doprava suti nošením s naložením a se složením ze sypkých materiálů, na vzdálenost do 50 m</t>
  </si>
  <si>
    <t>t</t>
  </si>
  <si>
    <t>-752660017</t>
  </si>
  <si>
    <t>14</t>
  </si>
  <si>
    <t>997221551</t>
  </si>
  <si>
    <t>Vodorovná doprava suti bez naložení, ale se složením a s hrubým urovnáním ze sypkých materiálů, na vzdálenost do 1 km</t>
  </si>
  <si>
    <t>-2069090288</t>
  </si>
  <si>
    <t>997221559</t>
  </si>
  <si>
    <t>Vodorovná doprava suti bez naložení, ale se složením a s hrubým urovnáním Příplatek k ceně za každý další i započatý 1 km přes 1 km</t>
  </si>
  <si>
    <t>-2087282041</t>
  </si>
  <si>
    <t>16</t>
  </si>
  <si>
    <t>997221845</t>
  </si>
  <si>
    <t>Poplatek za uložení stavebního odpadu na skládce (skládkovné) asfaltového bez obsahu dehtu zatříděného do Katalogu odpadů pod kódem 170 302</t>
  </si>
  <si>
    <t>-627350474</t>
  </si>
  <si>
    <t>SO 101 - Komunikace s odvodňovacím dlážděným příkopem</t>
  </si>
  <si>
    <t xml:space="preserve">SO 101 - místní komunikace, základní šířky 6m, min. V lokálním zúžení 4,5m. Návrhová rychlost 50km/h. </t>
  </si>
  <si>
    <t xml:space="preserve">    2 - Zakládání</t>
  </si>
  <si>
    <t xml:space="preserve">    5 - Komunikace pozemní</t>
  </si>
  <si>
    <t xml:space="preserve">    6 - Úpravy povrchů, podlahy a osazování výplní</t>
  </si>
  <si>
    <t xml:space="preserve">    998 - Přesun hmot</t>
  </si>
  <si>
    <t xml:space="preserve">    DIO - DIO</t>
  </si>
  <si>
    <t>PSV - Práce a dodávky PSV</t>
  </si>
  <si>
    <t xml:space="preserve">    711 - Izolace proti vodě, vlhkosti a plynům</t>
  </si>
  <si>
    <t>119001201</t>
  </si>
  <si>
    <t>Úprava zemin vápnem nebo směsnými hydraulickými pojivy za účelem zlepšení mechanických vlastností a zpracovatelnosti u hrubých terénních úprav, násypů a zásypů</t>
  </si>
  <si>
    <t>2074522939</t>
  </si>
  <si>
    <t>(1196+316,52)*0,4</t>
  </si>
  <si>
    <t>M</t>
  </si>
  <si>
    <t>58530170</t>
  </si>
  <si>
    <t>vápno nehašené CL 90-Q pro úpravu zemin standardní</t>
  </si>
  <si>
    <t>353953883</t>
  </si>
  <si>
    <t>(1196+316)/1000</t>
  </si>
  <si>
    <t>122101102</t>
  </si>
  <si>
    <t>Odkopávky a prokopávky nezapažené s přehozením výkopku na vzdálenost do 3 m nebo s naložením na dopravní prostředek v horninách tř. 1 a 2 přes 100 do 1 000 m3</t>
  </si>
  <si>
    <t>-45480133</t>
  </si>
  <si>
    <t>0,4*520</t>
  </si>
  <si>
    <t>0,4*1138</t>
  </si>
  <si>
    <t>SO 102</t>
  </si>
  <si>
    <t>0,4*88</t>
  </si>
  <si>
    <t>0,4*20</t>
  </si>
  <si>
    <t>0,4*4</t>
  </si>
  <si>
    <t>131103102</t>
  </si>
  <si>
    <t>Hloubení zapažených i nezapažených jam ručním nebo pneumatickým nářadím s urovnáním dna do předepsaného profilu a spádu v horninách tř. 1 a 2 nesoudržných</t>
  </si>
  <si>
    <t>-1461050544</t>
  </si>
  <si>
    <t>162701105</t>
  </si>
  <si>
    <t>Vodorovné přemístění výkopku nebo sypaniny po suchu na obvyklém dopravním prostředku, bez naložení výkopku, avšak se složením bez rozhrnutí z horniny tř. 1 až 4 na vzdálenost přes 9 000 do 10 000 m</t>
  </si>
  <si>
    <t>-83290199</t>
  </si>
  <si>
    <t>171151101</t>
  </si>
  <si>
    <t>Hutnění boků násypů z hornin soudržných a sypkých pro jakýkoliv sklon, délku a míru zhutnění svahu</t>
  </si>
  <si>
    <t>-1547489909</t>
  </si>
  <si>
    <t>P</t>
  </si>
  <si>
    <t>Poznámka k položce:_x000d_
Materiál zásypu je ukládán po vrstvách o tloušťce před zhutněním 150mm (. Ukládání je nutné provést symetricky po šířce konstrukce. Práce je nutné přerušit během deště nebo hustého sněžení a při teplotách pod – 5°C. Stavební výkop musí být bez vody a zásypový materiál nesmí být zamrzlý, nasycený vodou nebo rozbředlý. Nesmí se zabudovávat zmrzlá zemina či zemina obsahující sníh, led, valouny a balvany. Staveniště je nutné ochránit před přívalovou vodou</t>
  </si>
  <si>
    <t>1196</t>
  </si>
  <si>
    <t>316,52</t>
  </si>
  <si>
    <t>110</t>
  </si>
  <si>
    <t>171201211</t>
  </si>
  <si>
    <t>Poplatek za uložení stavebního odpadu na skládce (skládkovné) zeminy a kameniva zatříděného do Katalogu odpadů pod kódem 170 504</t>
  </si>
  <si>
    <t>-25770485</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</si>
  <si>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</si>
  <si>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</si>
  <si>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</si>
  <si>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-758421361</t>
  </si>
  <si>
    <t>215901101</t>
  </si>
  <si>
    <t>Zhutnění podloží pod násypy z rostlé horniny tř. 1 až 4 z hornin soudružných do 92 % PS a nesoudržných sypkých relativní ulehlosti I(d) do 0,8</t>
  </si>
  <si>
    <t>265483029</t>
  </si>
  <si>
    <t>SO 1</t>
  </si>
  <si>
    <t>525,6+670,4</t>
  </si>
  <si>
    <t>SO2</t>
  </si>
  <si>
    <t>239,15+73,37+110</t>
  </si>
  <si>
    <t>Komunikace pozemní</t>
  </si>
  <si>
    <t>564811113</t>
  </si>
  <si>
    <t>Podklad ze štěrkodrti ŠD s rozprostřením a zhutněním, po zhutnění tl. 70 mm</t>
  </si>
  <si>
    <t>-2085524873</t>
  </si>
  <si>
    <t>564851111</t>
  </si>
  <si>
    <t>Podklad ze štěrkodrti ŠD s rozprostřením a zhutněním, po zhutnění tl. 150 mm</t>
  </si>
  <si>
    <t>284548627</t>
  </si>
  <si>
    <t>591111111</t>
  </si>
  <si>
    <t>Kladení dlažby z kostek s provedením lože do tl. 50 mm, s vyplněním spár, s dvojím beraněním a se smetením přebytečného materiálu na krajnici velkých z kamene, do lože z kameniva těženého</t>
  </si>
  <si>
    <t>-716977081</t>
  </si>
  <si>
    <t>58381007</t>
  </si>
  <si>
    <t>kostka dlažební žula drobná 8/10 - Odseky - divoká mozaika</t>
  </si>
  <si>
    <t>-200001638</t>
  </si>
  <si>
    <t>Poznámka k položce:_x000d_
Kamenná dlažba - žulové odseky, barva standart_x000d_
Detail A</t>
  </si>
  <si>
    <t>1196*1,01 'Přepočtené koeficientem množství</t>
  </si>
  <si>
    <t>58381008</t>
  </si>
  <si>
    <t>kostka dlažební žula velká 15/17 - žulové odseky</t>
  </si>
  <si>
    <t>-528495523</t>
  </si>
  <si>
    <t xml:space="preserve">Poznámka k položce:_x000d_
Kamenná dlažba - žulové odseky 65% výměry vjezdu, barva standart_x000d_
Kamenná dlažva  - velkoformátová - žulová dlažba řezaná 35% výměry vjezdu, tryskaná 60% šedá barva 40% žlutá_x000d_
_x000d_
Detail B</t>
  </si>
  <si>
    <t>316,52*1,01 'Přepočtené koeficientem množství</t>
  </si>
  <si>
    <t>58381004</t>
  </si>
  <si>
    <t>kostka dlažební mozaika žula 4/6 tř 1</t>
  </si>
  <si>
    <t>404666956</t>
  </si>
  <si>
    <t>Úpravy povrchů, podlahy a osazování výplní</t>
  </si>
  <si>
    <t>637121112</t>
  </si>
  <si>
    <t>Okapový chodník z kameniva s udusáním a urovnáním povrchu z kačírku tl. 150 mm</t>
  </si>
  <si>
    <t>-184576358</t>
  </si>
  <si>
    <t>900*0,3</t>
  </si>
  <si>
    <t>17</t>
  </si>
  <si>
    <t>916131113.1</t>
  </si>
  <si>
    <t>Osazení Krajník kamenný žulový</t>
  </si>
  <si>
    <t>-424009530</t>
  </si>
  <si>
    <t>18</t>
  </si>
  <si>
    <t>58380001</t>
  </si>
  <si>
    <t>krajník kamenný žulový silniční 100x200x300-800mm</t>
  </si>
  <si>
    <t>1911547148</t>
  </si>
  <si>
    <t xml:space="preserve">Poznámka k položce:_x000d_
Dlažba bude v  místech navazujících na zeleň ohraničena žulovými krajníky, uloženými do betonového lože - zavlhlé betonové směsi konzistence S1._x000d_
Žulové krajníky 300-800 x 200 x 100mm (v místech zaoblení bude volena kratší délka, z důvodu zaoblení, v přímých úsecích bude použita délka maximální), barva přírodní, povrch standart.</t>
  </si>
  <si>
    <t>166,39+93,46</t>
  </si>
  <si>
    <t>259,85*1,1 'Přepočtené koeficientem množství</t>
  </si>
  <si>
    <t>998</t>
  </si>
  <si>
    <t>Přesun hmot</t>
  </si>
  <si>
    <t>19</t>
  </si>
  <si>
    <t>998225111</t>
  </si>
  <si>
    <t>Přesun hmot pro komunikace s krytem z kameniva, monolitickým betonovým nebo živičným dopravní vzdálenost do 200 m jakékoliv délky objektu</t>
  </si>
  <si>
    <t>-196617540</t>
  </si>
  <si>
    <t>DIO</t>
  </si>
  <si>
    <t>RD1</t>
  </si>
  <si>
    <t>D+M Dopravní značení</t>
  </si>
  <si>
    <t>59918403</t>
  </si>
  <si>
    <t>B1</t>
  </si>
  <si>
    <t>A15</t>
  </si>
  <si>
    <t>B24a</t>
  </si>
  <si>
    <t>B24b</t>
  </si>
  <si>
    <t>B20a-30</t>
  </si>
  <si>
    <t>Z2</t>
  </si>
  <si>
    <t>Z4a</t>
  </si>
  <si>
    <t>Z4b</t>
  </si>
  <si>
    <t>IP 10b</t>
  </si>
  <si>
    <t>PSV</t>
  </si>
  <si>
    <t>Práce a dodávky PSV</t>
  </si>
  <si>
    <t>711</t>
  </si>
  <si>
    <t>Izolace proti vodě, vlhkosti a plynům</t>
  </si>
  <si>
    <t>711161212</t>
  </si>
  <si>
    <t>Izolace proti zemní vlhkosti a beztlakové vodě nopovými fóliemi na ploše svislé S vrstva ochranná, odvětrávací a drenážní výška nopku 8,0 mm, tl. fólie do 0,6 mm</t>
  </si>
  <si>
    <t>489497210</t>
  </si>
  <si>
    <t>72*1,2</t>
  </si>
  <si>
    <t>22</t>
  </si>
  <si>
    <t>998711101</t>
  </si>
  <si>
    <t>Přesun hmot pro izolace proti vodě, vlhkosti a plynům stanovený z hmotnosti přesunovaného materiálu vodorovná dopravní vzdálenost do 50 m v objektech výšky do 6 m</t>
  </si>
  <si>
    <t>939531783</t>
  </si>
  <si>
    <t>SO 201 - rekonstrukce stávající opěrné zdi</t>
  </si>
  <si>
    <t xml:space="preserve">Stávající opěrná zeď celkové délky cca 72m zajišťuje stabilitu terénu a svahu přilehlého ke komunikaci s proměnlivou výškou, tato výška bude dodržena v opětovném vystavění zdi.  Vybudována je z lomového kamene - buližník. Tento kámen bude použit při rekonstrukci. Předpokládá se nedostatek materiálu z původního, v takovém případě bude zeď doplněna ve třech místech o spojovací prvek tvořený gabionovými bloky vyplněnými žulovými kostkami a lomovým kamenem.  Stejným jako bude použit na stavbu komunikace. Celá zeď bude uložena do betonového základu. Na tuto opěrnou zídku budou ukotveny ocelové pozinkované patky pro možnost upevnění nového plotu. Rozvržení těchto patek bude uvedeno v dalším stupni projektové dokumentace, na základě požadavku vlastníka přilehlého pozemku. Opěrná zeď bude rozebírána postupně po částech a opětovně sestavována tak, aby kopírovala stávající skladbu uložení kamenů zdi. Úseky budou rozebírány maximálně po vzdálenosti 5m. Sklon líce zídky bude 1:10. </t>
  </si>
  <si>
    <t xml:space="preserve">    S1 - Speciální práce</t>
  </si>
  <si>
    <t>131103101</t>
  </si>
  <si>
    <t>Hloubení zapažených i nezapažených jam ručním nebo pneumatickým nářadím s urovnáním dna do předepsaného profilu a spádu v horninách tř. 1 a 2 soudržných</t>
  </si>
  <si>
    <t>139056103</t>
  </si>
  <si>
    <t>72*1*1</t>
  </si>
  <si>
    <t>1700917980</t>
  </si>
  <si>
    <t>174101101</t>
  </si>
  <si>
    <t>Zásyp sypaninou z jakékoliv horniny s uložením výkopku ve vrstvách se zhutněním jam, šachet, rýh nebo kolem objektů v těchto vykopávkách</t>
  </si>
  <si>
    <t>1875126131</t>
  </si>
  <si>
    <t xml:space="preserve">Poznámka k položce:_x000d_
Pro zpětný zásyp za rubem konstrukce se použijí zeminy vhodné nebo podmínečně vhodné do násypu“ dle ČSN 73 6133 s hutněním na Id=0,8, resp. D=95 % PS po vrstvách max. tl. 300 mm. Zpětný zásyp a hutnění bude realizováno současně s plněním gabionu. Do vzdálenosti 2 m od rubu gabionové konstrukce se mohou k hutnění použít pouze lehké hutnící prostředky (pěchy, vibrační desky do hmotnosti 1000 kg nebo vedené válce do hmotnosti 1500 kg). Rubová strana konstrukce bude opatřena netkanou filtrační geotextilií, plošná hmotnost 300g/m2. Stejným způsobem se provede i zásyp základu a obsyp konstrukce do úrovně terénu z přední a boční strany. </t>
  </si>
  <si>
    <t>212752312</t>
  </si>
  <si>
    <t>Trativody z drenážních trubek se zřízením štěrkopískového lože pod trubky a s jejich obsypem v průměrném celkovém množství do 0,15 m3/m v otevřeném výkopu z trubek plastových tuhých SN 8 DN 150</t>
  </si>
  <si>
    <t>605758222</t>
  </si>
  <si>
    <t xml:space="preserve">Poznámka k položce:_x000d_
Obvodové hrany gabionu se musí bezpečně zpevnit okrajovým drátem nebo spirálou. Všechny spoje musí dosahovat minimálně takou pevnost jako vlastní síť koše. Sítě budou spojovány spojovacími spirálami, spojovacími dráty nebo C-sponami do košů v požadovaném tvaru a rozměrech. Při montáži a plnění se gabionové koše musí vyztužovat distančními táhly dle technologického postupu dodavatele gabionové konstrukce. Obvyklý výškový interval, ve kterém se vyztužovací dráty osazují, je 0,25 – 0,35 m. V horizontálním směru se distanční spony umísťují po cca 0,33 m (2 dráty na 1m šířky gabionu). </t>
  </si>
  <si>
    <t>213141111</t>
  </si>
  <si>
    <t>Zřízení vrstvy z geotextilie filtrační, separační, odvodňovací, ochranné, výztužné nebo protierozní v rovině nebo ve sklonu do 1:5, šířky do 3 m</t>
  </si>
  <si>
    <t>-796878790</t>
  </si>
  <si>
    <t xml:space="preserve">Poznámka k položce:_x000d_
Rub konstrukce ve styku se zeminou bude opatřen filtrační netkanou geotextílií 300g/m2 pouze v případě, že se pro zásyp použije zemina, která umožní dostatečný odvod vody (není vhodné použít jílovité zeminy). </t>
  </si>
  <si>
    <t>72*1</t>
  </si>
  <si>
    <t>69311031</t>
  </si>
  <si>
    <t>geotextilie tkaná separační, filtrační, výztužná PP pevnost v tahu 10kN/m</t>
  </si>
  <si>
    <t>1097493295</t>
  </si>
  <si>
    <t>72*1,15 'Přepočtené koeficientem množství</t>
  </si>
  <si>
    <t>272362021</t>
  </si>
  <si>
    <t>Výztuž základů kleneb ze svařovaných sítí z drátů typu KARI</t>
  </si>
  <si>
    <t>293997700</t>
  </si>
  <si>
    <t>(72*1*14)/1000</t>
  </si>
  <si>
    <t>274322511</t>
  </si>
  <si>
    <t>Základy z betonu železového (bez výztuže) pasy z betonu se zvýšenými nároky na prostředí tř. C 25/30</t>
  </si>
  <si>
    <t>1341115578</t>
  </si>
  <si>
    <t xml:space="preserve">Poznámka k položce:_x000d_
Základy jsou navrženy monolitické železobetonové z betonu C25/30-XF2 dle ČSN EN 206-1 s výztuží z oceli B500B dle ČSN 42 0139. Základy budou vyztuženy kari sítěmi 6/150x6/150. </t>
  </si>
  <si>
    <t>274361821</t>
  </si>
  <si>
    <t>Výztuž základů pasů z betonářské oceli 10 505 (R) nebo BSt 500</t>
  </si>
  <si>
    <t>-177184019</t>
  </si>
  <si>
    <t>72*14/1000</t>
  </si>
  <si>
    <t>564801111</t>
  </si>
  <si>
    <t>Podklad ze štěrkodrti ŠD s rozprostřením a zhutněním, po zhutnění tl. 30 mm</t>
  </si>
  <si>
    <t>1233347931</t>
  </si>
  <si>
    <t>949101111</t>
  </si>
  <si>
    <t>Lešení pomocné pracovní pro objekty pozemních staveb pro zatížení do 150 kg/m2, o výšce lešeňové podlahy do 1,9 m</t>
  </si>
  <si>
    <t>2129953179</t>
  </si>
  <si>
    <t>998011001</t>
  </si>
  <si>
    <t>Přesun hmot pro budovy občanské výstavby, bydlení, výrobu a služby s nosnou svislou konstrukcí zděnou z cihel, tvárnic nebo kamene vodorovná dopravní vzdálenost do 100 m pro budovy výšky do 6 m</t>
  </si>
  <si>
    <t>1243783383</t>
  </si>
  <si>
    <t>S1</t>
  </si>
  <si>
    <t>Speciální práce</t>
  </si>
  <si>
    <t xml:space="preserve">Dřík opěrné stěny </t>
  </si>
  <si>
    <t>-1972283188</t>
  </si>
  <si>
    <t xml:space="preserve">Poznámka k položce:_x000d_
U části s využitím stávajícího materiálu se jedná o kámen tzv. Buližník, spojený cemnetovou maltou, a kovovou výztuhou umístěnou po 2m. Dříky jsou navrženy s gabionových košů 1x1x0,5m s okem 100 x 50mm, vyplněný kamenivem fr. 63-125mm, z pohledové strany bude výplň tvořena lomovým kamenem 1,5 až 2,5x větším než oko gabionové sítě, maximálně 2,5 násobek!!! Lomový kámen bude s minimální pevností v tlaku za sucha i za mokra 140 MPa, nasákavost max. 1,5 % hmotnosti, součinitel odolnosti proti mrazu při 25 zmrazovacích cyklech 0,75, obj. hmotnost 2400-2600 kg, pórovitost max. 15 %, opotřebení v obrusu max. 0,3.  Úlomky menší, než průměr oka pletiva mohou být použity v množství nepřesahujícím 10 % celkového objemu pro výplň mezer a uklínování větších kamenů uvnitř gabionu (mimo líc). Je nutné použít kámen čistý, bez příměsí jemnozrnné zeminy. Pracovní spára dřík – základ bude napojena pomocí kotvících ocelových tyčí prům. 16 mm á 500 mm šachovnicově – délka tyčí minimálně 200 mm nad podkladní ŽB pas. Vázané koše pro gabionovou zeď budou vyrobeny z galvanizovaného ocelového drátu o průměru 4,0 mm, oka 100x50 mm. Minimální pokovení drátu zinkem bude 260 g/m2 (Zn95%/Al5%) a drát bude potažen polyvinyl chloridem (PVC) o tloušťce 0,4 - 0,6 mm. Typ sítě 10x5 s velkostí ok 100x100 mm. Tahová pevnost drátu musí být vyšší než 400 MPa. Pletivo musí být vyrobeno tak, aby nemohlo dojít k jeho rozpletení při poškození jednoho drátu (min. dvojité zakroucení). Rub konstrukce ve styku se zeminou bude opatřen filtrační netkanou geotextilií 300g/m2. Obsyp zídky z kameniva fr.32-63 v tloušťce 300-350mm. Předpokládá se umístění dvou nad sebou ležících geomříží, tak aby byl upevněn každý gabionový koš. Sklon líce zídky bude 1:10</t>
  </si>
  <si>
    <t>SO 202, SO 202b - Opěrná zeď</t>
  </si>
  <si>
    <t xml:space="preserve">Nově navržená opěrná zídka, bude sloužit k zajištění stability sjezdu. Bude vybudována z žulového kameniva - kopály, čisté s upravenými hranami. </t>
  </si>
  <si>
    <t>1830304454</t>
  </si>
  <si>
    <t>SO 202</t>
  </si>
  <si>
    <t>25*1*0,5</t>
  </si>
  <si>
    <t>SO202b</t>
  </si>
  <si>
    <t>2,3*1*0,5</t>
  </si>
  <si>
    <t>2071610024</t>
  </si>
  <si>
    <t>1633916158</t>
  </si>
  <si>
    <t>25+2,3</t>
  </si>
  <si>
    <t>285826623</t>
  </si>
  <si>
    <t>Poznámka k položce:_x000d_
založená plošně, podkladní ŽB desce/pasu. Základy jsou navrženy monolitické železobetonové z betonu C25/30-XF2 dle ČSN EN 206-1 s výztuží z oceli B500B dle ČSN 42 0139. Základy budou vyztuženy kari sítěmi 6/150x6/150. Pro případné svařování výztuže platí TP 193. Rub konstrukce ve styku se zeminou bude opatřen netkanou geotextilií pouze v případě, že se pro zásyp použije zemina, která umožní dostatečný odvod vody (není vhodné použít jílovité zeminy). Základový pás bude v nezámrzné hloubce stávajícího terénu zahrady tj. 0,80m..</t>
  </si>
  <si>
    <t>-145752695</t>
  </si>
  <si>
    <t>(25+2,3)/1000</t>
  </si>
  <si>
    <t>1450540731</t>
  </si>
  <si>
    <t>401307402</t>
  </si>
  <si>
    <t>948539941</t>
  </si>
  <si>
    <t xml:space="preserve">Poznámka k položce:_x000d_
Kopák čistý má jednu nebo dvě lícové plochy ve tvaru obdélníku nebo kvádru. Hrany čistého kopáku jsou zarovnány a opracovány zaprískáním. Lícní plochy zůstávají hrubé, vzniklé prostým rozlomením kamene. Kamenivo bude uloženo do cementové malty a  sprováno. Sklon líce zídky bude 1:10. _x000d_
Horní část zídky bude opatřena pstřešní krytinou - pálená taška, tmavě červená barva, úhel položení 12°._x000d_
</t>
  </si>
  <si>
    <t>25*0,5</t>
  </si>
  <si>
    <t>2,3*0,5</t>
  </si>
  <si>
    <t>SO 201b - Schodiště - betonové schodnice</t>
  </si>
  <si>
    <t xml:space="preserve">    3 - Svislé a kompletní konstrukce</t>
  </si>
  <si>
    <t xml:space="preserve">    4 - Vodorovné konstrukce</t>
  </si>
  <si>
    <t>282974593</t>
  </si>
  <si>
    <t>2*0,3*0,8</t>
  </si>
  <si>
    <t>-172667169</t>
  </si>
  <si>
    <t>2*0,3</t>
  </si>
  <si>
    <t>1293781994</t>
  </si>
  <si>
    <t>-1348590790</t>
  </si>
  <si>
    <t>2*0,3/1000</t>
  </si>
  <si>
    <t>Svislé a kompletní konstrukce</t>
  </si>
  <si>
    <t>339921131</t>
  </si>
  <si>
    <t>Osazování palisád betonových v řadě se zabetonováním výšky palisády do 500 mm</t>
  </si>
  <si>
    <t>-1334539437</t>
  </si>
  <si>
    <t>BET.P10M01</t>
  </si>
  <si>
    <t>BEST-PALISÁDA MASIV betonová přírodní 17,5X20X100 cm</t>
  </si>
  <si>
    <t>-956982002</t>
  </si>
  <si>
    <t>10*5,9 'Přepočtené koeficientem množství</t>
  </si>
  <si>
    <t>Vodorovné konstrukce</t>
  </si>
  <si>
    <t>433121121</t>
  </si>
  <si>
    <t>Osazování schodišťových konstrukcí a ramp železobetonových schodnic</t>
  </si>
  <si>
    <t>-1028929894</t>
  </si>
  <si>
    <t xml:space="preserve">Poznámka k položce:_x000d_
Shcodnice budou uloženy do betonové výplně C 25/30 XF 3_x000d_
Nosná konstrukce - železná výztuž délky 1,80m_x000d_
</t>
  </si>
  <si>
    <t>59373740.1</t>
  </si>
  <si>
    <t>Betonová schodnice - prefabrikát 900x150x350mm</t>
  </si>
  <si>
    <t>-165755285</t>
  </si>
  <si>
    <t>Poznámka k položce:_x000d_
Imitace dřev, světlá barva, dub, krácena na 900x150x300mm</t>
  </si>
  <si>
    <t>-989175990</t>
  </si>
  <si>
    <t xml:space="preserve">SO 301 - odvodnění komunikace </t>
  </si>
  <si>
    <t xml:space="preserve">V rámci rekonstrukce lokalit Na Ovčíně, dojde k výstavbě nové dešťové stoky v celkové délce 278m PVC DN 500 a trubními přípojkami uličních vpustí 45m DN 200. V rámci odvodnění  je navrženo celkem 15 uličních vpustí (úsek A 6ks, úsek B 9ks), a 7 odvodňovacích žlabů (úsek A 6ks, úsek B 1ks). V lomových místech budou umístěny revizní šachty v minimální hloubce 1,5m. Celkem je naplánováno 12 ks. Vzhledem ke skutečnosti, že se v místě řešeného území nachází splašková kanalizace, jejíž poloha hloubka uložení není známa, v případě kolize bude navržené odvodnění komunikace odkloněno a v místě lomu bude umístěna do požadované hloubky revizní šachta. </t>
  </si>
  <si>
    <t xml:space="preserve">    8 - Trubní vedení</t>
  </si>
  <si>
    <t>-642034208</t>
  </si>
  <si>
    <t>(0,8*1,5*0,5)*15</t>
  </si>
  <si>
    <t>212752313</t>
  </si>
  <si>
    <t>Trativody z drenážních trubek se zřízením štěrkopískového lože pod trubky a s jejich obsypem v průměrném celkovém množství do 0,15 m3/m v otevřeném výkopu z trubek plastových tuhých SN 8 DN 200</t>
  </si>
  <si>
    <t>1641718461</t>
  </si>
  <si>
    <t xml:space="preserve">Poznámka k položce:_x000d_
Samotné potrubí dešťové stoky bude z PVC DN 500, uloženého na pískové lože fr. 0-4, tlošťky min. 200mm, hutněné na 95% PS. Při napojování potrubí je nutné spoje řádně utěsnit. Všechny poklopy revizních šachet budou litinové s odvětráním, kolem poklopu bude dláždění žulovou kostkou 8/10 ve dvou řadách. Samotná revizní šachta bude z průlezné plastové šachty se stupadly DN 1000/600. Revizní šachta bude sestavena – ze šachtového dna se stupadly DN 1000 pro korugované roury, šachtové mezikusy ze skruží DN 1000 vevnitř opatřenými stupadly. Třetí část je konus redukovaný 1000/600, opatřený betonovým prstencem s litinovým poklopem. Mezi šachtové části bude vloženo těsnění. Poklop šachet bude litinový D 400 s odvětráním tř. zatížení  C250. Celkem bude pro odvodnění komunikace umístěno 12 ks revizních šachet.</t>
  </si>
  <si>
    <t>212752317</t>
  </si>
  <si>
    <t>Trativody z drenážních trubek se zřízením štěrkopískového lože pod trubky a s jejich obsypem v průměrném celkovém množství do 0,15 m3/m v otevřeném výkopu z trubek plastových tuhých SN 8 DN 400</t>
  </si>
  <si>
    <t>621638324</t>
  </si>
  <si>
    <t>Trubní vedení</t>
  </si>
  <si>
    <t>895941111</t>
  </si>
  <si>
    <t>Zřízení vpusti kanalizační uliční z betonových dílců typ UV-50 normální</t>
  </si>
  <si>
    <t>-700669883</t>
  </si>
  <si>
    <t>59221646.1</t>
  </si>
  <si>
    <t>vpusťový komplet vč. mříže</t>
  </si>
  <si>
    <t>1998236308</t>
  </si>
  <si>
    <t xml:space="preserve">Poznámka k položce:_x000d_
Uliční vpusti budou standardní ze skruží betonových s vnějším průměrem 550mm, mříž  bude litinová 500 x 500mm, tř. zatížení D400. Pod mříží bude umístěn kalový koš hloubky 600mm.  </t>
  </si>
  <si>
    <t>R1.1</t>
  </si>
  <si>
    <t>Odvodňovací žlab</t>
  </si>
  <si>
    <t>ks</t>
  </si>
  <si>
    <t>-1075220001</t>
  </si>
  <si>
    <t>Poznámka k položce:_x000d_
Odvodňovací žlaby budou tvořeny z betonových prefabrikátů s litinovým můstkovým roštem s KTL lakováním, s litinovou hranou 6mm a kalovým košem, v délkách 1m (popř. 0,5m). Liniové žlaby budou uloženy do betonového lože v sestavě s předtvarováním pro vertikální odtok (viz nákres A - schéma odvodňovacího systému.). Odvodňovací žlaby č. 2, 3, 4,6 a 7 budou zasazeny do komunikace s DN 300, žlaby č. 1 a 5 budou u sjezdů k objektům s DN 200. Třída zatížení D 400kN u žlabů DN 300 a C 250 u žlabů DN 200, umístěných ve sjezdech.</t>
  </si>
  <si>
    <t>R1.2</t>
  </si>
  <si>
    <t>Přípojky vpustí a žlabů</t>
  </si>
  <si>
    <t>1635228608</t>
  </si>
  <si>
    <t>Poznámka k položce:_x000d_
Přípojky vpustí a žlabů budou tvořeny potrubím z PVC DN 200 s potřebnými tvarovkami, kladenými na pískové lože fr. 0-4, tloušťky min. 120mm, zhutněným na 95% PS. Budou napojeny do stoky odbočkou 300/150, popř. přímo do revizní šachty. Veškeré přípojky budou napojeny minimálně pod 2% sklonem.</t>
  </si>
  <si>
    <t>R1.3</t>
  </si>
  <si>
    <t>Úprava vodovodní šoupě dle nové nivelety</t>
  </si>
  <si>
    <t>1061017926</t>
  </si>
  <si>
    <t>R1.4</t>
  </si>
  <si>
    <t>Úprava kanalizačních pklopů</t>
  </si>
  <si>
    <t>2070913020</t>
  </si>
  <si>
    <t>1711702536</t>
  </si>
  <si>
    <t>SO 401 - Přeložka NN</t>
  </si>
  <si>
    <t xml:space="preserve">Pod komunikací, sjezdy a odvodňovacím žlabem bude kabel uložen v hloubce min. 100cm, v místech křížení s kanalizací min. 90cm. V okolní zeleni min. 50cm. Pod místní komunikací u p.č. 332/1 a na p.č. 607/1 u č.p. 311 bude kabel převeden protlakem v hloubce 1,4m, startovací jáma bude mimo silniční pozemek. Před uvedením nového zařízení do provozu se provede jeho výchozí revize, komplexní vyzkoušení a dokumentace skutečného provedení. </t>
  </si>
  <si>
    <t>M - Práce a dodávky M</t>
  </si>
  <si>
    <t xml:space="preserve">    21-M - Elektromontáže</t>
  </si>
  <si>
    <t>Práce a dodávky M</t>
  </si>
  <si>
    <t>21-M</t>
  </si>
  <si>
    <t>Elektromontáže</t>
  </si>
  <si>
    <t>D+M uložení kabelu vč. chráničky</t>
  </si>
  <si>
    <t>64</t>
  </si>
  <si>
    <t>1781234632</t>
  </si>
  <si>
    <t xml:space="preserve">Poznámka k položce:_x000d_
Projekt předpokládá uložení kabelu NN celkové délce 320m (úsek A 137,5m a úsek B 182,5m) do výkopu, v plastových chráničkách DN 100. Společně ve výkopu bude uložen  s nově navrhovaným vedením VO (SO 402). </t>
  </si>
  <si>
    <t>Pískové lože pro uložení kabelu vč. folie</t>
  </si>
  <si>
    <t>-2124464825</t>
  </si>
  <si>
    <t>Poznámka k položce:_x000d_
Kabel bude uložen na pískové lože fr. 0-4, tl. 100mm, dále bude uložena vrstva prosévané zeminy a vrstva výkopové zeminy. Zásyp rýh je třeba hutnit na 95% PS. Ve vzdálenosti 20-30cm nad kabely se uloží signální červená fólie</t>
  </si>
  <si>
    <t>R3</t>
  </si>
  <si>
    <t>Revize</t>
  </si>
  <si>
    <t>-1315160201</t>
  </si>
  <si>
    <t xml:space="preserve">SO 402 - veřejné osvětlení </t>
  </si>
  <si>
    <t xml:space="preserve">Sávající veřejné osvětlení je v této lokalitě zcela nevyhovující a nedostatečné. Stávající veřejné osvětlení je umístěno na bet. sloupech NN.  Projekt předpokládá uložení kabelu pro VO celkové délce 293m (úsek A 143,5m a úsek B 149,5m) do výkopu, v plastových chráničkách DN 100. Společně ve výkopu bude uložen i s překládaným vedením NN          (SO 401). Kabel bude uložen na pískové lože fr. 0-4, tl. 100mm, dále bude uložena vrstva prosévané zeminy a vrstva výkopové zeminy. Zásyp rýh je třeba hutnit na 95% PS. Ve vzdálenosti 20-30cm nad kabely se uloží signální červená fólie. Pod komunikací, sjezdy a odvodňovacím žlabem bude kabel uložen v hloubce min. 100cm, v místech křížení s kanalizací min. 90cm. V okolní zeleni min. 50cm. Vedení bude napojeno na stávající  VO. </t>
  </si>
  <si>
    <t>D+M Uliční lampa</t>
  </si>
  <si>
    <t>562635429</t>
  </si>
  <si>
    <t xml:space="preserve">Poznámka k položce:_x000d_
Uliční osvětlení bude umístěno na parkové stožáry 5m výšky, ty budou vsazeny do betonového základu C 25/30. Pod komunikací, sjezdy a odvodňovacím žlabem bude kabel uložen v hloubce min. 100cm, v místech křížení s kanalizací min. 90cm. V okolní zeleni min. 50cm. Kabelové vedení VO bude provedeno kabelem CYKY 4x10 v plastové chráničce.  Před uvedením nového zařízení do provozu se provede jeho výchozí revize, komplexní vyzkoušení a dokumentace skutečného provedení.  V souběhu bude založena chránička pro veřejný rozhlas_x000d_
_x000d_
Technické údaje: _x000d_
Napěťová soustava: TNC, 50Hz, 40/230V_x000d_
Ochrana před úrazem el. proudem dle ČSN 33 2000-4-41, samočinným odpojením od zdroje použitím nadproudových jistících prvků._x000d_
Uzemnění: Jednotlivé stožáry a ochranné vodiče se uzemní na uzemňovací vodič FeZn10mm, uložený na dně rýhy pod pískovým ložem._x000d_
Standartní svítidla cca 10 x 70W = 700W_x000d_
Úsek A cca  4x70W = 280W_x000d_
Úsek B cca  6x70W = 420W_x000d_
Technický popis zařízení VO_x000d_
Osvětlení se provede výbojkovými svítidly s příkonem 70W. Stožáry budou žárově zinkované, natřené černou barvou. Kabelové vedení VO bude provedeno kabelem CYKY 4x10 v plastové chráničce. Jednotlivé stožáry budou připojeny smyčkovým způsobem  v elektro-výzbroji stožáru. _x000d_
Skupina světelných situací B1:_x000d_
Typická rychlost: 30 - 60 km/h_x000d_
- hlavní uživatel: motorová doprava, chodci, cyklisté_x000d_
Napojení na rozvodnou síť NN:_x000d_
Napojení nových rozvodů VO bude ve stožárech stávajícího VO u p.č. 19/6 a u č.p. 64._x000d_
Provoz zařízení: _x000d_
Společně s ostatním VO v obci stávající řídící jednotkou._x000d_
</t>
  </si>
  <si>
    <t xml:space="preserve">SO 801 - okrasný záhon s odizolováním </t>
  </si>
  <si>
    <t xml:space="preserve">Regenerace zeleně v řešené lokalitě bude provedena částečně jako náprava poškozené stávající zeleně stavbou a částečně jako udržovací zásah i založení nové. Nově jsou navrhovány keřové- kvetoucí porosty a trvalkové záhony doplněné o jarní cibuloviny zasazené v záhonu s povrchem z kamenné kůry. Okrasné záhony budou doplněny vhodnou zeminou a příslušným hnojivem. Svrchní části záhonů budou opatřeny netkanou textilií zamezující prorůstání plevelů a povrch bude pokryt vrstvou kamenné kůry. V místech travního porostu bude plocha oseta travním semen, snesoucí vyšší zátěž a vysychání.  </t>
  </si>
  <si>
    <t>181951101</t>
  </si>
  <si>
    <t>Úprava pláně vyrovnáním výškových rozdílů v hornině tř. 1 až 4 bez zhutnění</t>
  </si>
  <si>
    <t>-1040776748</t>
  </si>
  <si>
    <t>183205112</t>
  </si>
  <si>
    <t>Založení záhonu pro výsadbu rostlin v rovině nebo na svahu do 1:5 v zemině tř. 3</t>
  </si>
  <si>
    <t>-843271368</t>
  </si>
  <si>
    <t>184102212.1</t>
  </si>
  <si>
    <t>Výsadba zeleně zvýšených záhonů se zalitím v rovině a svahu do 1:5 včetně</t>
  </si>
  <si>
    <t>1340445629</t>
  </si>
  <si>
    <t>Poznámka k položce:_x000d_
včetně dodané rostliny</t>
  </si>
  <si>
    <t>Č. 1 Paeonia lactiflora Sarah Bernhard (Pivoňka čínská) - 9ks</t>
  </si>
  <si>
    <t>Č. 2 Komule davidova Flower power - 4ks</t>
  </si>
  <si>
    <t xml:space="preserve">Č. 3  Růže - Rosa Cardinal de Richelieu - 5 ks</t>
  </si>
  <si>
    <t xml:space="preserve">Č. 4  Růže - Rosa damascena Ispahan - 12 ks</t>
  </si>
  <si>
    <t xml:space="preserve">Č. 5  Lavendula - Levandule - 34 ks (z toho 2ks v SO 803 a 12 ks v SO 801)</t>
  </si>
  <si>
    <t>34</t>
  </si>
  <si>
    <t xml:space="preserve">Č. 6  Skalník poléhavý (Cotoneaster procumbens) - 12ks</t>
  </si>
  <si>
    <t xml:space="preserve">Č. 7 Skalník Dammerův „Coral Beauty“  - 5ks</t>
  </si>
  <si>
    <t xml:space="preserve">Č. 8 Thymus - mateřídouška 7ks (z toho  6 ks SO 803 a 1 ks v SO 801)</t>
  </si>
  <si>
    <t xml:space="preserve"> Č. 9 jarní cibuloviny  - 1000 ks ( rovnoměrně vasázeny do travní plochy a záhonu SO 801</t>
  </si>
  <si>
    <t>1000</t>
  </si>
  <si>
    <t>SO 803</t>
  </si>
  <si>
    <t>Melissa oficinalis - meduňka 2 ks</t>
  </si>
  <si>
    <t>Mentta piperita - máta peprná 3 ks</t>
  </si>
  <si>
    <t>Matricaria chamomilla - heřmánek 2 ks</t>
  </si>
  <si>
    <t xml:space="preserve">Levandula  - levandule 2 ks</t>
  </si>
  <si>
    <t>Origanum vulgare - dobromysl obecný - 2ks</t>
  </si>
  <si>
    <t>Thymus - mateřídouška - 1ks</t>
  </si>
  <si>
    <t>184201111</t>
  </si>
  <si>
    <t>Výsadba stromů bez balu do předem vyhloubené jamky se zalitím v rovině nebo na svahu do 1:5, při výšce kmene do 1,8 m</t>
  </si>
  <si>
    <t>1297498016</t>
  </si>
  <si>
    <t>02650381</t>
  </si>
  <si>
    <t>Jeřáb ptačí /Sorbus aucuparia/ 150-200cm</t>
  </si>
  <si>
    <t>1760609355</t>
  </si>
  <si>
    <t>D+M Proti-kořenová bariéra</t>
  </si>
  <si>
    <t>340365600</t>
  </si>
  <si>
    <t xml:space="preserve">Poznámka k položce:_x000d_
V okrasných záhonech bude použita proti-kořenová ochrana, která zabrání vzniku škod na kabelovém či trubním vedení a zároveň nebude škodit rostlinám.  Jedná se o netkanou textilii ze 100% polypropylenu se svrchní speciální úpravou Rootcontrol, která zajistí nepropustnost vody, pružnost a pevnost textílie. Díle bude folie odolná vůči chemikáliím, bakteriím, kyselinám, alkáliím a jiným látkám. Materiál bude mít dlouhou životnost, ale bude možné ho recyklovat ze 100%. Folie bude osazena z obou boků i svrchní části kabelu či potrubí </t>
  </si>
  <si>
    <t>VRN - VRN</t>
  </si>
  <si>
    <t>VRN - Vedlejší rozpočtové náklady</t>
  </si>
  <si>
    <t xml:space="preserve">    VRN1 - Průzkumné, geodetické a projektové práce</t>
  </si>
  <si>
    <t xml:space="preserve">    VRN2 - Příprava staveniště</t>
  </si>
  <si>
    <t xml:space="preserve">    VRN3 - Zařízení staveniště</t>
  </si>
  <si>
    <t xml:space="preserve">    VRN6 - Územní vlivy</t>
  </si>
  <si>
    <t xml:space="preserve">    VRN9 - Ostatní náklady</t>
  </si>
  <si>
    <t>Vedlejší rozpočtové náklady</t>
  </si>
  <si>
    <t>VRN1</t>
  </si>
  <si>
    <t>Průzkumné, geodetické a projektové práce</t>
  </si>
  <si>
    <t>010001000</t>
  </si>
  <si>
    <t>…</t>
  </si>
  <si>
    <t>1024</t>
  </si>
  <si>
    <t>-1464096490</t>
  </si>
  <si>
    <t>VRN2</t>
  </si>
  <si>
    <t>Příprava staveniště</t>
  </si>
  <si>
    <t>020001000</t>
  </si>
  <si>
    <t>-22532441</t>
  </si>
  <si>
    <t>VRN3</t>
  </si>
  <si>
    <t>Zařízení staveniště</t>
  </si>
  <si>
    <t>030001000</t>
  </si>
  <si>
    <t>1209936204</t>
  </si>
  <si>
    <t>VRN6</t>
  </si>
  <si>
    <t>Územní vlivy</t>
  </si>
  <si>
    <t>060001000</t>
  </si>
  <si>
    <t>-1416228913</t>
  </si>
  <si>
    <t>VRN9</t>
  </si>
  <si>
    <t>Ostatní náklady</t>
  </si>
  <si>
    <t>090001000</t>
  </si>
  <si>
    <t>-1331577092</t>
  </si>
  <si>
    <t>Poznámka k položce:_x000d_
- stávající keře a zeleň určená k odstranění bude odstraněna vč. kořenového balu_x000d_
- veškerá stávající zástavba a opěrná zeď u p.č. 344/1 budou dostatečně zajištěny_x000d_
před zahájením výkopových prací_x000d_
- Přechodné dopravní značení musí být v základní velikosti a_x000d_
retroreflexní úpravě třídy I a umístěné na červenobíle_x000d_
pruhovaných sloupcích._x000d_
-Nebezpečná místa (zejména výkopy) budou ohrazena -_x000d_
zabezpečena proti pádu ve tmě nebo nevidomé osoby (zarážka_x000d_
pro bílou hůl ve výšce 100 - 250 mm) , samotné označení_x000d_
výstražnými páskami je nedostačující_x000d_
-Před výjezdem na zpevněnou komunikaci očistit vozidla stavby_x000d_
Před zahájením výkopových prací budou vytyčena_x000d_
všechna podzemní vedení jejich správci_x000d_
· Všichni pracovníci, kteří budou provádět zemní práce_x000d_
budou seznámení s polohou podzemních vedení_x000d_
· V OP podzemních vedení budou zemní práce prováděny_x000d_
ručně_x000d_
· Případné poškození ihned hlásit správci_x000d_
· Záhozy rýh budou hutněny po vrstvách max. 300 mm_x000d_
· Před záhozem vedení přizvat k odsouhlasení pracovníka_x000d_
správce vedení_x000d_
· Zakreslená poloha je pouze orientační_x000d_
· Nad vedením a v jeho ochranném pásmu nesmí být_x000d_
zřizovány skládky materiálu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</si>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</sst>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4" fillId="0" borderId="0" xfId="0" applyNumberFormat="1" applyFont="1" applyAlignment="1" applyProtection="1"/>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37" fillId="0" borderId="0" xfId="0" applyFont="1" applyAlignment="1" applyProtection="1">
      <alignment vertical="center" wrapText="1"/>
    </xf>
    <xf numFmtId="0" fontId="0" fillId="0" borderId="15"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0" fillId="0" borderId="20"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40" fillId="0" borderId="29" xfId="0" applyFont="1" applyBorder="1" applyAlignment="1">
      <alignment horizontal="left"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horizontal="left" vertical="center" wrapText="1"/>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2"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9" fillId="0" borderId="1" xfId="0" applyFont="1" applyBorder="1" applyAlignment="1">
      <alignment horizontal="center"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1" fillId="0" borderId="1" xfId="0" applyFont="1" applyBorder="1" applyAlignment="1">
      <alignment horizontal="center" vertical="center"/>
    </xf>
    <xf numFmtId="0" fontId="41"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2"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8" fillId="0" borderId="1" xfId="0" applyFont="1" applyBorder="1" applyAlignment="1">
      <alignment horizontal="left" vertical="center" wrapText="1"/>
    </xf>
    <xf numFmtId="0" fontId="41"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3" fillId="0" borderId="0" xfId="0" applyFont="1" applyAlignment="1">
      <alignment vertical="center"/>
    </xf>
    <xf numFmtId="0" fontId="40" fillId="0" borderId="1"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1" xfId="0"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1" xfId="0" applyFont="1" applyBorder="1" applyAlignment="1">
      <alignment horizontal="center" vertical="center"/>
    </xf>
    <xf numFmtId="0" fontId="38" fillId="0" borderId="1" xfId="0" applyFont="1" applyBorder="1" applyAlignment="1">
      <alignment horizontal="lef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theme" Target="theme/theme1.xml" /><Relationship Id="rId15" Type="http://schemas.openxmlformats.org/officeDocument/2006/relationships/calcChain" Target="calcChain.xml" /><Relationship Id="rId1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6" t="s">
        <v>0</v>
      </c>
      <c r="AZ1" s="16" t="s">
        <v>1</v>
      </c>
      <c r="BA1" s="16" t="s">
        <v>2</v>
      </c>
      <c r="BB1" s="16" t="s">
        <v>3</v>
      </c>
      <c r="BT1" s="16" t="s">
        <v>4</v>
      </c>
      <c r="BU1" s="16" t="s">
        <v>4</v>
      </c>
      <c r="BV1" s="16" t="s">
        <v>5</v>
      </c>
    </row>
    <row r="2" ht="36.96" customHeight="1">
      <c r="AR2"/>
      <c r="BS2" s="17" t="s">
        <v>6</v>
      </c>
      <c r="BT2" s="17" t="s">
        <v>7</v>
      </c>
    </row>
    <row r="3"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ht="29.28"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ht="18.48"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33</v>
      </c>
      <c r="AO11" s="22"/>
      <c r="AP11" s="22"/>
      <c r="AQ11" s="22"/>
      <c r="AR11" s="20"/>
      <c r="BE11" s="31"/>
      <c r="BS11" s="17" t="s">
        <v>6</v>
      </c>
    </row>
    <row r="12"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35</v>
      </c>
      <c r="AO13" s="22"/>
      <c r="AP13" s="22"/>
      <c r="AQ13" s="22"/>
      <c r="AR13" s="20"/>
      <c r="BE13" s="31"/>
      <c r="BS13" s="17" t="s">
        <v>6</v>
      </c>
    </row>
    <row r="14">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35</v>
      </c>
      <c r="AO14" s="22"/>
      <c r="AP14" s="22"/>
      <c r="AQ14" s="22"/>
      <c r="AR14" s="20"/>
      <c r="BE14" s="31"/>
      <c r="BS14" s="17" t="s">
        <v>6</v>
      </c>
    </row>
    <row r="15"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37</v>
      </c>
      <c r="AO16" s="22"/>
      <c r="AP16" s="22"/>
      <c r="AQ16" s="22"/>
      <c r="AR16" s="20"/>
      <c r="BE16" s="31"/>
      <c r="BS16" s="17" t="s">
        <v>4</v>
      </c>
    </row>
    <row r="17" ht="18.48" customHeight="1">
      <c r="B17" s="21"/>
      <c r="C17" s="22"/>
      <c r="D17" s="22"/>
      <c r="E17" s="27" t="s">
        <v>38</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39</v>
      </c>
      <c r="AO17" s="22"/>
      <c r="AP17" s="22"/>
      <c r="AQ17" s="22"/>
      <c r="AR17" s="20"/>
      <c r="BE17" s="31"/>
      <c r="BS17" s="17" t="s">
        <v>40</v>
      </c>
    </row>
    <row r="18"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ht="12" customHeight="1">
      <c r="B19" s="21"/>
      <c r="C19" s="22"/>
      <c r="D19" s="32" t="s">
        <v>41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39</v>
      </c>
      <c r="AO19" s="22"/>
      <c r="AP19" s="22"/>
      <c r="AQ19" s="22"/>
      <c r="AR19" s="20"/>
      <c r="BE19" s="31"/>
      <c r="BS19" s="17" t="s">
        <v>6</v>
      </c>
    </row>
    <row r="20" ht="18.48" customHeight="1">
      <c r="B20" s="21"/>
      <c r="C20" s="22"/>
      <c r="D20" s="22"/>
      <c r="E20" s="27" t="s">
        <v>42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39</v>
      </c>
      <c r="AO20" s="22"/>
      <c r="AP20" s="22"/>
      <c r="AQ20" s="22"/>
      <c r="AR20" s="20"/>
      <c r="BE20" s="31"/>
      <c r="BS20" s="17" t="s">
        <v>4</v>
      </c>
    </row>
    <row r="2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ht="12" customHeight="1">
      <c r="B22" s="21"/>
      <c r="C22" s="22"/>
      <c r="D22" s="32" t="s">
        <v>43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ht="51" customHeight="1">
      <c r="B23" s="21"/>
      <c r="C23" s="22"/>
      <c r="D23" s="22"/>
      <c r="E23" s="37" t="s">
        <v>44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ht="6.96"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1" customFormat="1" ht="25.92" customHeight="1">
      <c r="B26" s="39"/>
      <c r="C26" s="40"/>
      <c r="D26" s="41" t="s">
        <v>45</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1" customFormat="1" ht="6.96"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1" customFormat="1">
      <c r="B28" s="39"/>
      <c r="C28" s="40"/>
      <c r="D28" s="40"/>
      <c r="E28" s="40"/>
      <c r="F28" s="40"/>
      <c r="G28" s="40"/>
      <c r="H28" s="40"/>
      <c r="I28" s="40"/>
      <c r="J28" s="40"/>
      <c r="K28" s="40"/>
      <c r="L28" s="45" t="s">
        <v>46</v>
      </c>
      <c r="M28" s="45"/>
      <c r="N28" s="45"/>
      <c r="O28" s="45"/>
      <c r="P28" s="45"/>
      <c r="Q28" s="40"/>
      <c r="R28" s="40"/>
      <c r="S28" s="40"/>
      <c r="T28" s="40"/>
      <c r="U28" s="40"/>
      <c r="V28" s="40"/>
      <c r="W28" s="45" t="s">
        <v>47</v>
      </c>
      <c r="X28" s="45"/>
      <c r="Y28" s="45"/>
      <c r="Z28" s="45"/>
      <c r="AA28" s="45"/>
      <c r="AB28" s="45"/>
      <c r="AC28" s="45"/>
      <c r="AD28" s="45"/>
      <c r="AE28" s="45"/>
      <c r="AF28" s="40"/>
      <c r="AG28" s="40"/>
      <c r="AH28" s="40"/>
      <c r="AI28" s="40"/>
      <c r="AJ28" s="40"/>
      <c r="AK28" s="45" t="s">
        <v>48</v>
      </c>
      <c r="AL28" s="45"/>
      <c r="AM28" s="45"/>
      <c r="AN28" s="45"/>
      <c r="AO28" s="45"/>
      <c r="AP28" s="40"/>
      <c r="AQ28" s="40"/>
      <c r="AR28" s="44"/>
      <c r="BE28" s="31"/>
    </row>
    <row r="29" s="2" customFormat="1" ht="14.4" customHeight="1">
      <c r="B29" s="46"/>
      <c r="C29" s="47"/>
      <c r="D29" s="32" t="s">
        <v>49</v>
      </c>
      <c r="E29" s="47"/>
      <c r="F29" s="32" t="s">
        <v>50</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s="2" customFormat="1" ht="14.4" customHeight="1">
      <c r="B30" s="46"/>
      <c r="C30" s="47"/>
      <c r="D30" s="47"/>
      <c r="E30" s="47"/>
      <c r="F30" s="32" t="s">
        <v>51</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hidden="1" s="2" customFormat="1" ht="14.4" customHeight="1">
      <c r="B31" s="46"/>
      <c r="C31" s="47"/>
      <c r="D31" s="47"/>
      <c r="E31" s="47"/>
      <c r="F31" s="32" t="s">
        <v>52</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2" customFormat="1" ht="14.4" customHeight="1">
      <c r="B32" s="46"/>
      <c r="C32" s="47"/>
      <c r="D32" s="47"/>
      <c r="E32" s="47"/>
      <c r="F32" s="32" t="s">
        <v>53</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2" customFormat="1" ht="14.4" customHeight="1">
      <c r="B33" s="46"/>
      <c r="C33" s="47"/>
      <c r="D33" s="47"/>
      <c r="E33" s="47"/>
      <c r="F33" s="32" t="s">
        <v>54</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row>
    <row r="34" s="1" customFormat="1" ht="6.96"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1" customFormat="1" ht="25.92" customHeight="1">
      <c r="B35" s="39"/>
      <c r="C35" s="52"/>
      <c r="D35" s="53" t="s">
        <v>55</v>
      </c>
      <c r="E35" s="54"/>
      <c r="F35" s="54"/>
      <c r="G35" s="54"/>
      <c r="H35" s="54"/>
      <c r="I35" s="54"/>
      <c r="J35" s="54"/>
      <c r="K35" s="54"/>
      <c r="L35" s="54"/>
      <c r="M35" s="54"/>
      <c r="N35" s="54"/>
      <c r="O35" s="54"/>
      <c r="P35" s="54"/>
      <c r="Q35" s="54"/>
      <c r="R35" s="54"/>
      <c r="S35" s="54"/>
      <c r="T35" s="55" t="s">
        <v>56</v>
      </c>
      <c r="U35" s="54"/>
      <c r="V35" s="54"/>
      <c r="W35" s="54"/>
      <c r="X35" s="56" t="s">
        <v>57</v>
      </c>
      <c r="Y35" s="54"/>
      <c r="Z35" s="54"/>
      <c r="AA35" s="54"/>
      <c r="AB35" s="54"/>
      <c r="AC35" s="54"/>
      <c r="AD35" s="54"/>
      <c r="AE35" s="54"/>
      <c r="AF35" s="54"/>
      <c r="AG35" s="54"/>
      <c r="AH35" s="54"/>
      <c r="AI35" s="54"/>
      <c r="AJ35" s="54"/>
      <c r="AK35" s="57">
        <f>SUM(AK26:AK33)</f>
        <v>0</v>
      </c>
      <c r="AL35" s="54"/>
      <c r="AM35" s="54"/>
      <c r="AN35" s="54"/>
      <c r="AO35" s="58"/>
      <c r="AP35" s="52"/>
      <c r="AQ35" s="52"/>
      <c r="AR35" s="44"/>
    </row>
    <row r="36" s="1" customFormat="1" ht="6.96"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1" customFormat="1" ht="6.96"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1" customFormat="1" ht="6.96"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1" customFormat="1" ht="24.96" customHeight="1">
      <c r="B42" s="39"/>
      <c r="C42" s="23" t="s">
        <v>58</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1" customFormat="1" ht="6.96"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3" customFormat="1" ht="12" customHeight="1">
      <c r="B44" s="63"/>
      <c r="C44" s="32" t="s">
        <v>13</v>
      </c>
      <c r="D44" s="64"/>
      <c r="E44" s="64"/>
      <c r="F44" s="64"/>
      <c r="G44" s="64"/>
      <c r="H44" s="64"/>
      <c r="I44" s="64"/>
      <c r="J44" s="64"/>
      <c r="K44" s="64"/>
      <c r="L44" s="64" t="str">
        <f>K5</f>
        <v>2019/I</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4" customFormat="1" ht="36.96" customHeight="1">
      <c r="B45" s="66"/>
      <c r="C45" s="67" t="s">
        <v>16</v>
      </c>
      <c r="D45" s="68"/>
      <c r="E45" s="68"/>
      <c r="F45" s="68"/>
      <c r="G45" s="68"/>
      <c r="H45" s="68"/>
      <c r="I45" s="68"/>
      <c r="J45" s="68"/>
      <c r="K45" s="68"/>
      <c r="L45" s="69" t="str">
        <f>K6</f>
        <v>Rekonstrukce komunikace Na Ovčíně Středokluky</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1" customFormat="1" ht="6.96"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1" customFormat="1" ht="12" customHeight="1">
      <c r="B47" s="39"/>
      <c r="C47" s="32" t="s">
        <v>22</v>
      </c>
      <c r="D47" s="40"/>
      <c r="E47" s="40"/>
      <c r="F47" s="40"/>
      <c r="G47" s="40"/>
      <c r="H47" s="40"/>
      <c r="I47" s="40"/>
      <c r="J47" s="40"/>
      <c r="K47" s="40"/>
      <c r="L47" s="71" t="str">
        <f>IF(K8="","",K8)</f>
        <v>Středokluky, Středočeský kraj</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2" t="str">
        <f>IF(AN8= "","",AN8)</f>
        <v>23. 2. 2019</v>
      </c>
      <c r="AN47" s="72"/>
      <c r="AO47" s="40"/>
      <c r="AP47" s="40"/>
      <c r="AQ47" s="40"/>
      <c r="AR47" s="44"/>
    </row>
    <row r="48" s="1" customFormat="1" ht="6.96"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1" customFormat="1" ht="15.15" customHeight="1">
      <c r="B49" s="39"/>
      <c r="C49" s="32" t="s">
        <v>28</v>
      </c>
      <c r="D49" s="40"/>
      <c r="E49" s="40"/>
      <c r="F49" s="40"/>
      <c r="G49" s="40"/>
      <c r="H49" s="40"/>
      <c r="I49" s="40"/>
      <c r="J49" s="40"/>
      <c r="K49" s="40"/>
      <c r="L49" s="64" t="str">
        <f>IF(E11= "","",E11)</f>
        <v>Obec Středokluky</v>
      </c>
      <c r="M49" s="40"/>
      <c r="N49" s="40"/>
      <c r="O49" s="40"/>
      <c r="P49" s="40"/>
      <c r="Q49" s="40"/>
      <c r="R49" s="40"/>
      <c r="S49" s="40"/>
      <c r="T49" s="40"/>
      <c r="U49" s="40"/>
      <c r="V49" s="40"/>
      <c r="W49" s="40"/>
      <c r="X49" s="40"/>
      <c r="Y49" s="40"/>
      <c r="Z49" s="40"/>
      <c r="AA49" s="40"/>
      <c r="AB49" s="40"/>
      <c r="AC49" s="40"/>
      <c r="AD49" s="40"/>
      <c r="AE49" s="40"/>
      <c r="AF49" s="40"/>
      <c r="AG49" s="40"/>
      <c r="AH49" s="40"/>
      <c r="AI49" s="32" t="s">
        <v>36</v>
      </c>
      <c r="AJ49" s="40"/>
      <c r="AK49" s="40"/>
      <c r="AL49" s="40"/>
      <c r="AM49" s="73" t="str">
        <f>IF(E17="","",E17)</f>
        <v>Ing. Robert Juřina_x0009_</v>
      </c>
      <c r="AN49" s="64"/>
      <c r="AO49" s="64"/>
      <c r="AP49" s="64"/>
      <c r="AQ49" s="40"/>
      <c r="AR49" s="44"/>
      <c r="AS49" s="74" t="s">
        <v>59</v>
      </c>
      <c r="AT49" s="75"/>
      <c r="AU49" s="76"/>
      <c r="AV49" s="76"/>
      <c r="AW49" s="76"/>
      <c r="AX49" s="76"/>
      <c r="AY49" s="76"/>
      <c r="AZ49" s="76"/>
      <c r="BA49" s="76"/>
      <c r="BB49" s="76"/>
      <c r="BC49" s="76"/>
      <c r="BD49" s="77"/>
    </row>
    <row r="50" s="1" customFormat="1" ht="15.15" customHeight="1">
      <c r="B50" s="39"/>
      <c r="C50" s="32" t="s">
        <v>34</v>
      </c>
      <c r="D50" s="40"/>
      <c r="E50" s="40"/>
      <c r="F50" s="40"/>
      <c r="G50" s="40"/>
      <c r="H50" s="40"/>
      <c r="I50" s="40"/>
      <c r="J50" s="40"/>
      <c r="K50" s="40"/>
      <c r="L50" s="64"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41</v>
      </c>
      <c r="AJ50" s="40"/>
      <c r="AK50" s="40"/>
      <c r="AL50" s="40"/>
      <c r="AM50" s="73" t="str">
        <f>IF(E20="","",E20)</f>
        <v>Bc. Monika Michálková</v>
      </c>
      <c r="AN50" s="64"/>
      <c r="AO50" s="64"/>
      <c r="AP50" s="64"/>
      <c r="AQ50" s="40"/>
      <c r="AR50" s="44"/>
      <c r="AS50" s="78"/>
      <c r="AT50" s="79"/>
      <c r="AU50" s="80"/>
      <c r="AV50" s="80"/>
      <c r="AW50" s="80"/>
      <c r="AX50" s="80"/>
      <c r="AY50" s="80"/>
      <c r="AZ50" s="80"/>
      <c r="BA50" s="80"/>
      <c r="BB50" s="80"/>
      <c r="BC50" s="80"/>
      <c r="BD50" s="81"/>
    </row>
    <row r="51"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1" customFormat="1" ht="29.28" customHeight="1">
      <c r="B52" s="39"/>
      <c r="C52" s="86" t="s">
        <v>60</v>
      </c>
      <c r="D52" s="87"/>
      <c r="E52" s="87"/>
      <c r="F52" s="87"/>
      <c r="G52" s="87"/>
      <c r="H52" s="88"/>
      <c r="I52" s="89" t="s">
        <v>61</v>
      </c>
      <c r="J52" s="87"/>
      <c r="K52" s="87"/>
      <c r="L52" s="87"/>
      <c r="M52" s="87"/>
      <c r="N52" s="87"/>
      <c r="O52" s="87"/>
      <c r="P52" s="87"/>
      <c r="Q52" s="87"/>
      <c r="R52" s="87"/>
      <c r="S52" s="87"/>
      <c r="T52" s="87"/>
      <c r="U52" s="87"/>
      <c r="V52" s="87"/>
      <c r="W52" s="87"/>
      <c r="X52" s="87"/>
      <c r="Y52" s="87"/>
      <c r="Z52" s="87"/>
      <c r="AA52" s="87"/>
      <c r="AB52" s="87"/>
      <c r="AC52" s="87"/>
      <c r="AD52" s="87"/>
      <c r="AE52" s="87"/>
      <c r="AF52" s="87"/>
      <c r="AG52" s="90" t="s">
        <v>62</v>
      </c>
      <c r="AH52" s="87"/>
      <c r="AI52" s="87"/>
      <c r="AJ52" s="87"/>
      <c r="AK52" s="87"/>
      <c r="AL52" s="87"/>
      <c r="AM52" s="87"/>
      <c r="AN52" s="89" t="s">
        <v>63</v>
      </c>
      <c r="AO52" s="87"/>
      <c r="AP52" s="87"/>
      <c r="AQ52" s="91" t="s">
        <v>64</v>
      </c>
      <c r="AR52" s="44"/>
      <c r="AS52" s="92" t="s">
        <v>65</v>
      </c>
      <c r="AT52" s="93" t="s">
        <v>66</v>
      </c>
      <c r="AU52" s="93" t="s">
        <v>67</v>
      </c>
      <c r="AV52" s="93" t="s">
        <v>68</v>
      </c>
      <c r="AW52" s="93" t="s">
        <v>69</v>
      </c>
      <c r="AX52" s="93" t="s">
        <v>70</v>
      </c>
      <c r="AY52" s="93" t="s">
        <v>71</v>
      </c>
      <c r="AZ52" s="93" t="s">
        <v>72</v>
      </c>
      <c r="BA52" s="93" t="s">
        <v>73</v>
      </c>
      <c r="BB52" s="93" t="s">
        <v>74</v>
      </c>
      <c r="BC52" s="93" t="s">
        <v>75</v>
      </c>
      <c r="BD52" s="94" t="s">
        <v>76</v>
      </c>
    </row>
    <row r="53"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5" customFormat="1" ht="32.4" customHeight="1">
      <c r="B54" s="98"/>
      <c r="C54" s="99" t="s">
        <v>77</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ROUND(SUM(AG55:AG64),2)</f>
        <v>0</v>
      </c>
      <c r="AH54" s="101"/>
      <c r="AI54" s="101"/>
      <c r="AJ54" s="101"/>
      <c r="AK54" s="101"/>
      <c r="AL54" s="101"/>
      <c r="AM54" s="101"/>
      <c r="AN54" s="102">
        <f>SUM(AG54,AT54)</f>
        <v>0</v>
      </c>
      <c r="AO54" s="102"/>
      <c r="AP54" s="102"/>
      <c r="AQ54" s="103" t="s">
        <v>39</v>
      </c>
      <c r="AR54" s="104"/>
      <c r="AS54" s="105">
        <f>ROUND(SUM(AS55:AS64),2)</f>
        <v>0</v>
      </c>
      <c r="AT54" s="106">
        <f>ROUND(SUM(AV54:AW54),2)</f>
        <v>0</v>
      </c>
      <c r="AU54" s="107">
        <f>ROUND(SUM(AU55:AU64),5)</f>
        <v>0</v>
      </c>
      <c r="AV54" s="106">
        <f>ROUND(AZ54*L29,2)</f>
        <v>0</v>
      </c>
      <c r="AW54" s="106">
        <f>ROUND(BA54*L30,2)</f>
        <v>0</v>
      </c>
      <c r="AX54" s="106">
        <f>ROUND(BB54*L29,2)</f>
        <v>0</v>
      </c>
      <c r="AY54" s="106">
        <f>ROUND(BC54*L30,2)</f>
        <v>0</v>
      </c>
      <c r="AZ54" s="106">
        <f>ROUND(SUM(AZ55:AZ64),2)</f>
        <v>0</v>
      </c>
      <c r="BA54" s="106">
        <f>ROUND(SUM(BA55:BA64),2)</f>
        <v>0</v>
      </c>
      <c r="BB54" s="106">
        <f>ROUND(SUM(BB55:BB64),2)</f>
        <v>0</v>
      </c>
      <c r="BC54" s="106">
        <f>ROUND(SUM(BC55:BC64),2)</f>
        <v>0</v>
      </c>
      <c r="BD54" s="108">
        <f>ROUND(SUM(BD55:BD64),2)</f>
        <v>0</v>
      </c>
      <c r="BS54" s="109" t="s">
        <v>78</v>
      </c>
      <c r="BT54" s="109" t="s">
        <v>79</v>
      </c>
      <c r="BU54" s="110" t="s">
        <v>80</v>
      </c>
      <c r="BV54" s="109" t="s">
        <v>81</v>
      </c>
      <c r="BW54" s="109" t="s">
        <v>5</v>
      </c>
      <c r="BX54" s="109" t="s">
        <v>82</v>
      </c>
      <c r="CL54" s="109" t="s">
        <v>19</v>
      </c>
    </row>
    <row r="55" s="6" customFormat="1" ht="16.5" customHeight="1">
      <c r="A55" s="111" t="s">
        <v>83</v>
      </c>
      <c r="B55" s="112"/>
      <c r="C55" s="113"/>
      <c r="D55" s="114" t="s">
        <v>84</v>
      </c>
      <c r="E55" s="114"/>
      <c r="F55" s="114"/>
      <c r="G55" s="114"/>
      <c r="H55" s="114"/>
      <c r="I55" s="115"/>
      <c r="J55" s="114" t="s">
        <v>85</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'SO 000 - Demolice, kácení'!J30</f>
        <v>0</v>
      </c>
      <c r="AH55" s="115"/>
      <c r="AI55" s="115"/>
      <c r="AJ55" s="115"/>
      <c r="AK55" s="115"/>
      <c r="AL55" s="115"/>
      <c r="AM55" s="115"/>
      <c r="AN55" s="116">
        <f>SUM(AG55,AT55)</f>
        <v>0</v>
      </c>
      <c r="AO55" s="115"/>
      <c r="AP55" s="115"/>
      <c r="AQ55" s="117" t="s">
        <v>86</v>
      </c>
      <c r="AR55" s="118"/>
      <c r="AS55" s="119">
        <v>0</v>
      </c>
      <c r="AT55" s="120">
        <f>ROUND(SUM(AV55:AW55),2)</f>
        <v>0</v>
      </c>
      <c r="AU55" s="121">
        <f>'SO 000 - Demolice, kácení'!P83</f>
        <v>0</v>
      </c>
      <c r="AV55" s="120">
        <f>'SO 000 - Demolice, kácení'!J33</f>
        <v>0</v>
      </c>
      <c r="AW55" s="120">
        <f>'SO 000 - Demolice, kácení'!J34</f>
        <v>0</v>
      </c>
      <c r="AX55" s="120">
        <f>'SO 000 - Demolice, kácení'!J35</f>
        <v>0</v>
      </c>
      <c r="AY55" s="120">
        <f>'SO 000 - Demolice, kácení'!J36</f>
        <v>0</v>
      </c>
      <c r="AZ55" s="120">
        <f>'SO 000 - Demolice, kácení'!F33</f>
        <v>0</v>
      </c>
      <c r="BA55" s="120">
        <f>'SO 000 - Demolice, kácení'!F34</f>
        <v>0</v>
      </c>
      <c r="BB55" s="120">
        <f>'SO 000 - Demolice, kácení'!F35</f>
        <v>0</v>
      </c>
      <c r="BC55" s="120">
        <f>'SO 000 - Demolice, kácení'!F36</f>
        <v>0</v>
      </c>
      <c r="BD55" s="122">
        <f>'SO 000 - Demolice, kácení'!F37</f>
        <v>0</v>
      </c>
      <c r="BT55" s="123" t="s">
        <v>87</v>
      </c>
      <c r="BV55" s="123" t="s">
        <v>81</v>
      </c>
      <c r="BW55" s="123" t="s">
        <v>88</v>
      </c>
      <c r="BX55" s="123" t="s">
        <v>5</v>
      </c>
      <c r="CL55" s="123" t="s">
        <v>19</v>
      </c>
      <c r="CM55" s="123" t="s">
        <v>89</v>
      </c>
    </row>
    <row r="56" s="6" customFormat="1" ht="27" customHeight="1">
      <c r="A56" s="111" t="s">
        <v>83</v>
      </c>
      <c r="B56" s="112"/>
      <c r="C56" s="113"/>
      <c r="D56" s="114" t="s">
        <v>90</v>
      </c>
      <c r="E56" s="114"/>
      <c r="F56" s="114"/>
      <c r="G56" s="114"/>
      <c r="H56" s="114"/>
      <c r="I56" s="115"/>
      <c r="J56" s="114" t="s">
        <v>91</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'SO 101 - Komunikace s odv...'!J30</f>
        <v>0</v>
      </c>
      <c r="AH56" s="115"/>
      <c r="AI56" s="115"/>
      <c r="AJ56" s="115"/>
      <c r="AK56" s="115"/>
      <c r="AL56" s="115"/>
      <c r="AM56" s="115"/>
      <c r="AN56" s="116">
        <f>SUM(AG56,AT56)</f>
        <v>0</v>
      </c>
      <c r="AO56" s="115"/>
      <c r="AP56" s="115"/>
      <c r="AQ56" s="117" t="s">
        <v>86</v>
      </c>
      <c r="AR56" s="118"/>
      <c r="AS56" s="119">
        <v>0</v>
      </c>
      <c r="AT56" s="120">
        <f>ROUND(SUM(AV56:AW56),2)</f>
        <v>0</v>
      </c>
      <c r="AU56" s="121">
        <f>'SO 101 - Komunikace s odv...'!P89</f>
        <v>0</v>
      </c>
      <c r="AV56" s="120">
        <f>'SO 101 - Komunikace s odv...'!J33</f>
        <v>0</v>
      </c>
      <c r="AW56" s="120">
        <f>'SO 101 - Komunikace s odv...'!J34</f>
        <v>0</v>
      </c>
      <c r="AX56" s="120">
        <f>'SO 101 - Komunikace s odv...'!J35</f>
        <v>0</v>
      </c>
      <c r="AY56" s="120">
        <f>'SO 101 - Komunikace s odv...'!J36</f>
        <v>0</v>
      </c>
      <c r="AZ56" s="120">
        <f>'SO 101 - Komunikace s odv...'!F33</f>
        <v>0</v>
      </c>
      <c r="BA56" s="120">
        <f>'SO 101 - Komunikace s odv...'!F34</f>
        <v>0</v>
      </c>
      <c r="BB56" s="120">
        <f>'SO 101 - Komunikace s odv...'!F35</f>
        <v>0</v>
      </c>
      <c r="BC56" s="120">
        <f>'SO 101 - Komunikace s odv...'!F36</f>
        <v>0</v>
      </c>
      <c r="BD56" s="122">
        <f>'SO 101 - Komunikace s odv...'!F37</f>
        <v>0</v>
      </c>
      <c r="BT56" s="123" t="s">
        <v>87</v>
      </c>
      <c r="BV56" s="123" t="s">
        <v>81</v>
      </c>
      <c r="BW56" s="123" t="s">
        <v>92</v>
      </c>
      <c r="BX56" s="123" t="s">
        <v>5</v>
      </c>
      <c r="CL56" s="123" t="s">
        <v>19</v>
      </c>
      <c r="CM56" s="123" t="s">
        <v>89</v>
      </c>
    </row>
    <row r="57" s="6" customFormat="1" ht="16.5" customHeight="1">
      <c r="A57" s="111" t="s">
        <v>83</v>
      </c>
      <c r="B57" s="112"/>
      <c r="C57" s="113"/>
      <c r="D57" s="114" t="s">
        <v>93</v>
      </c>
      <c r="E57" s="114"/>
      <c r="F57" s="114"/>
      <c r="G57" s="114"/>
      <c r="H57" s="114"/>
      <c r="I57" s="115"/>
      <c r="J57" s="114" t="s">
        <v>94</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'SO 201 - rekonstrukce stá...'!J30</f>
        <v>0</v>
      </c>
      <c r="AH57" s="115"/>
      <c r="AI57" s="115"/>
      <c r="AJ57" s="115"/>
      <c r="AK57" s="115"/>
      <c r="AL57" s="115"/>
      <c r="AM57" s="115"/>
      <c r="AN57" s="116">
        <f>SUM(AG57,AT57)</f>
        <v>0</v>
      </c>
      <c r="AO57" s="115"/>
      <c r="AP57" s="115"/>
      <c r="AQ57" s="117" t="s">
        <v>86</v>
      </c>
      <c r="AR57" s="118"/>
      <c r="AS57" s="119">
        <v>0</v>
      </c>
      <c r="AT57" s="120">
        <f>ROUND(SUM(AV57:AW57),2)</f>
        <v>0</v>
      </c>
      <c r="AU57" s="121">
        <f>'SO 201 - rekonstrukce stá...'!P86</f>
        <v>0</v>
      </c>
      <c r="AV57" s="120">
        <f>'SO 201 - rekonstrukce stá...'!J33</f>
        <v>0</v>
      </c>
      <c r="AW57" s="120">
        <f>'SO 201 - rekonstrukce stá...'!J34</f>
        <v>0</v>
      </c>
      <c r="AX57" s="120">
        <f>'SO 201 - rekonstrukce stá...'!J35</f>
        <v>0</v>
      </c>
      <c r="AY57" s="120">
        <f>'SO 201 - rekonstrukce stá...'!J36</f>
        <v>0</v>
      </c>
      <c r="AZ57" s="120">
        <f>'SO 201 - rekonstrukce stá...'!F33</f>
        <v>0</v>
      </c>
      <c r="BA57" s="120">
        <f>'SO 201 - rekonstrukce stá...'!F34</f>
        <v>0</v>
      </c>
      <c r="BB57" s="120">
        <f>'SO 201 - rekonstrukce stá...'!F35</f>
        <v>0</v>
      </c>
      <c r="BC57" s="120">
        <f>'SO 201 - rekonstrukce stá...'!F36</f>
        <v>0</v>
      </c>
      <c r="BD57" s="122">
        <f>'SO 201 - rekonstrukce stá...'!F37</f>
        <v>0</v>
      </c>
      <c r="BT57" s="123" t="s">
        <v>87</v>
      </c>
      <c r="BV57" s="123" t="s">
        <v>81</v>
      </c>
      <c r="BW57" s="123" t="s">
        <v>95</v>
      </c>
      <c r="BX57" s="123" t="s">
        <v>5</v>
      </c>
      <c r="CL57" s="123" t="s">
        <v>19</v>
      </c>
      <c r="CM57" s="123" t="s">
        <v>89</v>
      </c>
    </row>
    <row r="58" s="6" customFormat="1" ht="54" customHeight="1">
      <c r="A58" s="111" t="s">
        <v>83</v>
      </c>
      <c r="B58" s="112"/>
      <c r="C58" s="113"/>
      <c r="D58" s="114" t="s">
        <v>96</v>
      </c>
      <c r="E58" s="114"/>
      <c r="F58" s="114"/>
      <c r="G58" s="114"/>
      <c r="H58" s="114"/>
      <c r="I58" s="115"/>
      <c r="J58" s="114" t="s">
        <v>97</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'SO 202, SO 202b - Opěrná zeď'!J30</f>
        <v>0</v>
      </c>
      <c r="AH58" s="115"/>
      <c r="AI58" s="115"/>
      <c r="AJ58" s="115"/>
      <c r="AK58" s="115"/>
      <c r="AL58" s="115"/>
      <c r="AM58" s="115"/>
      <c r="AN58" s="116">
        <f>SUM(AG58,AT58)</f>
        <v>0</v>
      </c>
      <c r="AO58" s="115"/>
      <c r="AP58" s="115"/>
      <c r="AQ58" s="117" t="s">
        <v>86</v>
      </c>
      <c r="AR58" s="118"/>
      <c r="AS58" s="119">
        <v>0</v>
      </c>
      <c r="AT58" s="120">
        <f>ROUND(SUM(AV58:AW58),2)</f>
        <v>0</v>
      </c>
      <c r="AU58" s="121">
        <f>'SO 202, SO 202b - Opěrná zeď'!P85</f>
        <v>0</v>
      </c>
      <c r="AV58" s="120">
        <f>'SO 202, SO 202b - Opěrná zeď'!J33</f>
        <v>0</v>
      </c>
      <c r="AW58" s="120">
        <f>'SO 202, SO 202b - Opěrná zeď'!J34</f>
        <v>0</v>
      </c>
      <c r="AX58" s="120">
        <f>'SO 202, SO 202b - Opěrná zeď'!J35</f>
        <v>0</v>
      </c>
      <c r="AY58" s="120">
        <f>'SO 202, SO 202b - Opěrná zeď'!J36</f>
        <v>0</v>
      </c>
      <c r="AZ58" s="120">
        <f>'SO 202, SO 202b - Opěrná zeď'!F33</f>
        <v>0</v>
      </c>
      <c r="BA58" s="120">
        <f>'SO 202, SO 202b - Opěrná zeď'!F34</f>
        <v>0</v>
      </c>
      <c r="BB58" s="120">
        <f>'SO 202, SO 202b - Opěrná zeď'!F35</f>
        <v>0</v>
      </c>
      <c r="BC58" s="120">
        <f>'SO 202, SO 202b - Opěrná zeď'!F36</f>
        <v>0</v>
      </c>
      <c r="BD58" s="122">
        <f>'SO 202, SO 202b - Opěrná zeď'!F37</f>
        <v>0</v>
      </c>
      <c r="BT58" s="123" t="s">
        <v>87</v>
      </c>
      <c r="BV58" s="123" t="s">
        <v>81</v>
      </c>
      <c r="BW58" s="123" t="s">
        <v>98</v>
      </c>
      <c r="BX58" s="123" t="s">
        <v>5</v>
      </c>
      <c r="CL58" s="123" t="s">
        <v>19</v>
      </c>
      <c r="CM58" s="123" t="s">
        <v>89</v>
      </c>
    </row>
    <row r="59" s="6" customFormat="1" ht="27" customHeight="1">
      <c r="A59" s="111" t="s">
        <v>83</v>
      </c>
      <c r="B59" s="112"/>
      <c r="C59" s="113"/>
      <c r="D59" s="114" t="s">
        <v>99</v>
      </c>
      <c r="E59" s="114"/>
      <c r="F59" s="114"/>
      <c r="G59" s="114"/>
      <c r="H59" s="114"/>
      <c r="I59" s="115"/>
      <c r="J59" s="114" t="s">
        <v>100</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'SO 201b - Schodiště - bet...'!J30</f>
        <v>0</v>
      </c>
      <c r="AH59" s="115"/>
      <c r="AI59" s="115"/>
      <c r="AJ59" s="115"/>
      <c r="AK59" s="115"/>
      <c r="AL59" s="115"/>
      <c r="AM59" s="115"/>
      <c r="AN59" s="116">
        <f>SUM(AG59,AT59)</f>
        <v>0</v>
      </c>
      <c r="AO59" s="115"/>
      <c r="AP59" s="115"/>
      <c r="AQ59" s="117" t="s">
        <v>86</v>
      </c>
      <c r="AR59" s="118"/>
      <c r="AS59" s="119">
        <v>0</v>
      </c>
      <c r="AT59" s="120">
        <f>ROUND(SUM(AV59:AW59),2)</f>
        <v>0</v>
      </c>
      <c r="AU59" s="121">
        <f>'SO 201b - Schodiště - bet...'!P85</f>
        <v>0</v>
      </c>
      <c r="AV59" s="120">
        <f>'SO 201b - Schodiště - bet...'!J33</f>
        <v>0</v>
      </c>
      <c r="AW59" s="120">
        <f>'SO 201b - Schodiště - bet...'!J34</f>
        <v>0</v>
      </c>
      <c r="AX59" s="120">
        <f>'SO 201b - Schodiště - bet...'!J35</f>
        <v>0</v>
      </c>
      <c r="AY59" s="120">
        <f>'SO 201b - Schodiště - bet...'!J36</f>
        <v>0</v>
      </c>
      <c r="AZ59" s="120">
        <f>'SO 201b - Schodiště - bet...'!F33</f>
        <v>0</v>
      </c>
      <c r="BA59" s="120">
        <f>'SO 201b - Schodiště - bet...'!F34</f>
        <v>0</v>
      </c>
      <c r="BB59" s="120">
        <f>'SO 201b - Schodiště - bet...'!F35</f>
        <v>0</v>
      </c>
      <c r="BC59" s="120">
        <f>'SO 201b - Schodiště - bet...'!F36</f>
        <v>0</v>
      </c>
      <c r="BD59" s="122">
        <f>'SO 201b - Schodiště - bet...'!F37</f>
        <v>0</v>
      </c>
      <c r="BT59" s="123" t="s">
        <v>87</v>
      </c>
      <c r="BV59" s="123" t="s">
        <v>81</v>
      </c>
      <c r="BW59" s="123" t="s">
        <v>101</v>
      </c>
      <c r="BX59" s="123" t="s">
        <v>5</v>
      </c>
      <c r="CL59" s="123" t="s">
        <v>19</v>
      </c>
      <c r="CM59" s="123" t="s">
        <v>89</v>
      </c>
    </row>
    <row r="60" s="6" customFormat="1" ht="16.5" customHeight="1">
      <c r="A60" s="111" t="s">
        <v>83</v>
      </c>
      <c r="B60" s="112"/>
      <c r="C60" s="113"/>
      <c r="D60" s="114" t="s">
        <v>102</v>
      </c>
      <c r="E60" s="114"/>
      <c r="F60" s="114"/>
      <c r="G60" s="114"/>
      <c r="H60" s="114"/>
      <c r="I60" s="115"/>
      <c r="J60" s="114" t="s">
        <v>103</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'SO 301 - odvodnění komuni...'!J30</f>
        <v>0</v>
      </c>
      <c r="AH60" s="115"/>
      <c r="AI60" s="115"/>
      <c r="AJ60" s="115"/>
      <c r="AK60" s="115"/>
      <c r="AL60" s="115"/>
      <c r="AM60" s="115"/>
      <c r="AN60" s="116">
        <f>SUM(AG60,AT60)</f>
        <v>0</v>
      </c>
      <c r="AO60" s="115"/>
      <c r="AP60" s="115"/>
      <c r="AQ60" s="117" t="s">
        <v>86</v>
      </c>
      <c r="AR60" s="118"/>
      <c r="AS60" s="119">
        <v>0</v>
      </c>
      <c r="AT60" s="120">
        <f>ROUND(SUM(AV60:AW60),2)</f>
        <v>0</v>
      </c>
      <c r="AU60" s="121">
        <f>'SO 301 - odvodnění komuni...'!P84</f>
        <v>0</v>
      </c>
      <c r="AV60" s="120">
        <f>'SO 301 - odvodnění komuni...'!J33</f>
        <v>0</v>
      </c>
      <c r="AW60" s="120">
        <f>'SO 301 - odvodnění komuni...'!J34</f>
        <v>0</v>
      </c>
      <c r="AX60" s="120">
        <f>'SO 301 - odvodnění komuni...'!J35</f>
        <v>0</v>
      </c>
      <c r="AY60" s="120">
        <f>'SO 301 - odvodnění komuni...'!J36</f>
        <v>0</v>
      </c>
      <c r="AZ60" s="120">
        <f>'SO 301 - odvodnění komuni...'!F33</f>
        <v>0</v>
      </c>
      <c r="BA60" s="120">
        <f>'SO 301 - odvodnění komuni...'!F34</f>
        <v>0</v>
      </c>
      <c r="BB60" s="120">
        <f>'SO 301 - odvodnění komuni...'!F35</f>
        <v>0</v>
      </c>
      <c r="BC60" s="120">
        <f>'SO 301 - odvodnění komuni...'!F36</f>
        <v>0</v>
      </c>
      <c r="BD60" s="122">
        <f>'SO 301 - odvodnění komuni...'!F37</f>
        <v>0</v>
      </c>
      <c r="BT60" s="123" t="s">
        <v>87</v>
      </c>
      <c r="BV60" s="123" t="s">
        <v>81</v>
      </c>
      <c r="BW60" s="123" t="s">
        <v>104</v>
      </c>
      <c r="BX60" s="123" t="s">
        <v>5</v>
      </c>
      <c r="CL60" s="123" t="s">
        <v>19</v>
      </c>
      <c r="CM60" s="123" t="s">
        <v>89</v>
      </c>
    </row>
    <row r="61" s="6" customFormat="1" ht="16.5" customHeight="1">
      <c r="A61" s="111" t="s">
        <v>83</v>
      </c>
      <c r="B61" s="112"/>
      <c r="C61" s="113"/>
      <c r="D61" s="114" t="s">
        <v>105</v>
      </c>
      <c r="E61" s="114"/>
      <c r="F61" s="114"/>
      <c r="G61" s="114"/>
      <c r="H61" s="114"/>
      <c r="I61" s="115"/>
      <c r="J61" s="114" t="s">
        <v>106</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'SO 401 - Přeložka NN'!J30</f>
        <v>0</v>
      </c>
      <c r="AH61" s="115"/>
      <c r="AI61" s="115"/>
      <c r="AJ61" s="115"/>
      <c r="AK61" s="115"/>
      <c r="AL61" s="115"/>
      <c r="AM61" s="115"/>
      <c r="AN61" s="116">
        <f>SUM(AG61,AT61)</f>
        <v>0</v>
      </c>
      <c r="AO61" s="115"/>
      <c r="AP61" s="115"/>
      <c r="AQ61" s="117" t="s">
        <v>86</v>
      </c>
      <c r="AR61" s="118"/>
      <c r="AS61" s="119">
        <v>0</v>
      </c>
      <c r="AT61" s="120">
        <f>ROUND(SUM(AV61:AW61),2)</f>
        <v>0</v>
      </c>
      <c r="AU61" s="121">
        <f>'SO 401 - Přeložka NN'!P81</f>
        <v>0</v>
      </c>
      <c r="AV61" s="120">
        <f>'SO 401 - Přeložka NN'!J33</f>
        <v>0</v>
      </c>
      <c r="AW61" s="120">
        <f>'SO 401 - Přeložka NN'!J34</f>
        <v>0</v>
      </c>
      <c r="AX61" s="120">
        <f>'SO 401 - Přeložka NN'!J35</f>
        <v>0</v>
      </c>
      <c r="AY61" s="120">
        <f>'SO 401 - Přeložka NN'!J36</f>
        <v>0</v>
      </c>
      <c r="AZ61" s="120">
        <f>'SO 401 - Přeložka NN'!F33</f>
        <v>0</v>
      </c>
      <c r="BA61" s="120">
        <f>'SO 401 - Přeložka NN'!F34</f>
        <v>0</v>
      </c>
      <c r="BB61" s="120">
        <f>'SO 401 - Přeložka NN'!F35</f>
        <v>0</v>
      </c>
      <c r="BC61" s="120">
        <f>'SO 401 - Přeložka NN'!F36</f>
        <v>0</v>
      </c>
      <c r="BD61" s="122">
        <f>'SO 401 - Přeložka NN'!F37</f>
        <v>0</v>
      </c>
      <c r="BT61" s="123" t="s">
        <v>87</v>
      </c>
      <c r="BV61" s="123" t="s">
        <v>81</v>
      </c>
      <c r="BW61" s="123" t="s">
        <v>107</v>
      </c>
      <c r="BX61" s="123" t="s">
        <v>5</v>
      </c>
      <c r="CL61" s="123" t="s">
        <v>19</v>
      </c>
      <c r="CM61" s="123" t="s">
        <v>89</v>
      </c>
    </row>
    <row r="62" s="6" customFormat="1" ht="16.5" customHeight="1">
      <c r="A62" s="111" t="s">
        <v>83</v>
      </c>
      <c r="B62" s="112"/>
      <c r="C62" s="113"/>
      <c r="D62" s="114" t="s">
        <v>108</v>
      </c>
      <c r="E62" s="114"/>
      <c r="F62" s="114"/>
      <c r="G62" s="114"/>
      <c r="H62" s="114"/>
      <c r="I62" s="115"/>
      <c r="J62" s="114" t="s">
        <v>109</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'SO 402 - veřejné osvětlení '!J30</f>
        <v>0</v>
      </c>
      <c r="AH62" s="115"/>
      <c r="AI62" s="115"/>
      <c r="AJ62" s="115"/>
      <c r="AK62" s="115"/>
      <c r="AL62" s="115"/>
      <c r="AM62" s="115"/>
      <c r="AN62" s="116">
        <f>SUM(AG62,AT62)</f>
        <v>0</v>
      </c>
      <c r="AO62" s="115"/>
      <c r="AP62" s="115"/>
      <c r="AQ62" s="117" t="s">
        <v>86</v>
      </c>
      <c r="AR62" s="118"/>
      <c r="AS62" s="119">
        <v>0</v>
      </c>
      <c r="AT62" s="120">
        <f>ROUND(SUM(AV62:AW62),2)</f>
        <v>0</v>
      </c>
      <c r="AU62" s="121">
        <f>'SO 402 - veřejné osvětlení '!P81</f>
        <v>0</v>
      </c>
      <c r="AV62" s="120">
        <f>'SO 402 - veřejné osvětlení '!J33</f>
        <v>0</v>
      </c>
      <c r="AW62" s="120">
        <f>'SO 402 - veřejné osvětlení '!J34</f>
        <v>0</v>
      </c>
      <c r="AX62" s="120">
        <f>'SO 402 - veřejné osvětlení '!J35</f>
        <v>0</v>
      </c>
      <c r="AY62" s="120">
        <f>'SO 402 - veřejné osvětlení '!J36</f>
        <v>0</v>
      </c>
      <c r="AZ62" s="120">
        <f>'SO 402 - veřejné osvětlení '!F33</f>
        <v>0</v>
      </c>
      <c r="BA62" s="120">
        <f>'SO 402 - veřejné osvětlení '!F34</f>
        <v>0</v>
      </c>
      <c r="BB62" s="120">
        <f>'SO 402 - veřejné osvětlení '!F35</f>
        <v>0</v>
      </c>
      <c r="BC62" s="120">
        <f>'SO 402 - veřejné osvětlení '!F36</f>
        <v>0</v>
      </c>
      <c r="BD62" s="122">
        <f>'SO 402 - veřejné osvětlení '!F37</f>
        <v>0</v>
      </c>
      <c r="BT62" s="123" t="s">
        <v>87</v>
      </c>
      <c r="BV62" s="123" t="s">
        <v>81</v>
      </c>
      <c r="BW62" s="123" t="s">
        <v>110</v>
      </c>
      <c r="BX62" s="123" t="s">
        <v>5</v>
      </c>
      <c r="CL62" s="123" t="s">
        <v>19</v>
      </c>
      <c r="CM62" s="123" t="s">
        <v>89</v>
      </c>
    </row>
    <row r="63" s="6" customFormat="1" ht="16.5" customHeight="1">
      <c r="A63" s="111" t="s">
        <v>83</v>
      </c>
      <c r="B63" s="112"/>
      <c r="C63" s="113"/>
      <c r="D63" s="114" t="s">
        <v>111</v>
      </c>
      <c r="E63" s="114"/>
      <c r="F63" s="114"/>
      <c r="G63" s="114"/>
      <c r="H63" s="114"/>
      <c r="I63" s="115"/>
      <c r="J63" s="114" t="s">
        <v>112</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'SO 801 - okrasný záhon s ...'!J30</f>
        <v>0</v>
      </c>
      <c r="AH63" s="115"/>
      <c r="AI63" s="115"/>
      <c r="AJ63" s="115"/>
      <c r="AK63" s="115"/>
      <c r="AL63" s="115"/>
      <c r="AM63" s="115"/>
      <c r="AN63" s="116">
        <f>SUM(AG63,AT63)</f>
        <v>0</v>
      </c>
      <c r="AO63" s="115"/>
      <c r="AP63" s="115"/>
      <c r="AQ63" s="117" t="s">
        <v>86</v>
      </c>
      <c r="AR63" s="118"/>
      <c r="AS63" s="119">
        <v>0</v>
      </c>
      <c r="AT63" s="120">
        <f>ROUND(SUM(AV63:AW63),2)</f>
        <v>0</v>
      </c>
      <c r="AU63" s="121">
        <f>'SO 801 - okrasný záhon s ...'!P81</f>
        <v>0</v>
      </c>
      <c r="AV63" s="120">
        <f>'SO 801 - okrasný záhon s ...'!J33</f>
        <v>0</v>
      </c>
      <c r="AW63" s="120">
        <f>'SO 801 - okrasný záhon s ...'!J34</f>
        <v>0</v>
      </c>
      <c r="AX63" s="120">
        <f>'SO 801 - okrasný záhon s ...'!J35</f>
        <v>0</v>
      </c>
      <c r="AY63" s="120">
        <f>'SO 801 - okrasný záhon s ...'!J36</f>
        <v>0</v>
      </c>
      <c r="AZ63" s="120">
        <f>'SO 801 - okrasný záhon s ...'!F33</f>
        <v>0</v>
      </c>
      <c r="BA63" s="120">
        <f>'SO 801 - okrasný záhon s ...'!F34</f>
        <v>0</v>
      </c>
      <c r="BB63" s="120">
        <f>'SO 801 - okrasný záhon s ...'!F35</f>
        <v>0</v>
      </c>
      <c r="BC63" s="120">
        <f>'SO 801 - okrasný záhon s ...'!F36</f>
        <v>0</v>
      </c>
      <c r="BD63" s="122">
        <f>'SO 801 - okrasný záhon s ...'!F37</f>
        <v>0</v>
      </c>
      <c r="BT63" s="123" t="s">
        <v>87</v>
      </c>
      <c r="BV63" s="123" t="s">
        <v>81</v>
      </c>
      <c r="BW63" s="123" t="s">
        <v>113</v>
      </c>
      <c r="BX63" s="123" t="s">
        <v>5</v>
      </c>
      <c r="CL63" s="123" t="s">
        <v>19</v>
      </c>
      <c r="CM63" s="123" t="s">
        <v>89</v>
      </c>
    </row>
    <row r="64" s="6" customFormat="1" ht="16.5" customHeight="1">
      <c r="A64" s="111" t="s">
        <v>83</v>
      </c>
      <c r="B64" s="112"/>
      <c r="C64" s="113"/>
      <c r="D64" s="114" t="s">
        <v>114</v>
      </c>
      <c r="E64" s="114"/>
      <c r="F64" s="114"/>
      <c r="G64" s="114"/>
      <c r="H64" s="114"/>
      <c r="I64" s="115"/>
      <c r="J64" s="114" t="s">
        <v>114</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'VRN - VRN'!J30</f>
        <v>0</v>
      </c>
      <c r="AH64" s="115"/>
      <c r="AI64" s="115"/>
      <c r="AJ64" s="115"/>
      <c r="AK64" s="115"/>
      <c r="AL64" s="115"/>
      <c r="AM64" s="115"/>
      <c r="AN64" s="116">
        <f>SUM(AG64,AT64)</f>
        <v>0</v>
      </c>
      <c r="AO64" s="115"/>
      <c r="AP64" s="115"/>
      <c r="AQ64" s="117" t="s">
        <v>86</v>
      </c>
      <c r="AR64" s="118"/>
      <c r="AS64" s="124">
        <v>0</v>
      </c>
      <c r="AT64" s="125">
        <f>ROUND(SUM(AV64:AW64),2)</f>
        <v>0</v>
      </c>
      <c r="AU64" s="126">
        <f>'VRN - VRN'!P85</f>
        <v>0</v>
      </c>
      <c r="AV64" s="125">
        <f>'VRN - VRN'!J33</f>
        <v>0</v>
      </c>
      <c r="AW64" s="125">
        <f>'VRN - VRN'!J34</f>
        <v>0</v>
      </c>
      <c r="AX64" s="125">
        <f>'VRN - VRN'!J35</f>
        <v>0</v>
      </c>
      <c r="AY64" s="125">
        <f>'VRN - VRN'!J36</f>
        <v>0</v>
      </c>
      <c r="AZ64" s="125">
        <f>'VRN - VRN'!F33</f>
        <v>0</v>
      </c>
      <c r="BA64" s="125">
        <f>'VRN - VRN'!F34</f>
        <v>0</v>
      </c>
      <c r="BB64" s="125">
        <f>'VRN - VRN'!F35</f>
        <v>0</v>
      </c>
      <c r="BC64" s="125">
        <f>'VRN - VRN'!F36</f>
        <v>0</v>
      </c>
      <c r="BD64" s="127">
        <f>'VRN - VRN'!F37</f>
        <v>0</v>
      </c>
      <c r="BT64" s="123" t="s">
        <v>87</v>
      </c>
      <c r="BV64" s="123" t="s">
        <v>81</v>
      </c>
      <c r="BW64" s="123" t="s">
        <v>115</v>
      </c>
      <c r="BX64" s="123" t="s">
        <v>5</v>
      </c>
      <c r="CL64" s="123" t="s">
        <v>19</v>
      </c>
      <c r="CM64" s="123" t="s">
        <v>89</v>
      </c>
    </row>
    <row r="65" s="1" customFormat="1" ht="30" customHeight="1">
      <c r="B65" s="39"/>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4"/>
    </row>
    <row r="66" s="1" customFormat="1" ht="6.96" customHeight="1">
      <c r="B66" s="59"/>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44"/>
    </row>
  </sheetData>
  <sheetProtection sheet="1" formatColumns="0" formatRows="0" objects="1" scenarios="1" spinCount="100000" saltValue="PgrLN/yFJEd0lf9KP9xzd9yFuoYs8PRFECQWKS4NUhOtQI5oYWdwSp6grDf5asfEmI7H46mLY39TZh7StZCfqQ==" hashValue="RCLL9Ni2kj0mjUmFl7UP5ScD2Gzb1mtDlunkXg18cFnEhgm4k2C57AvcSfUmd7J0asnXgrw6I29Cumx5fdYgPw==" algorithmName="SHA-512" password="CC35"/>
  <mergeCells count="7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D62:H62"/>
    <mergeCell ref="D55:H55"/>
    <mergeCell ref="D56:H56"/>
    <mergeCell ref="D57:H57"/>
    <mergeCell ref="D58:H58"/>
    <mergeCell ref="D59:H59"/>
    <mergeCell ref="D60:H60"/>
    <mergeCell ref="D61:H61"/>
    <mergeCell ref="D63:H63"/>
    <mergeCell ref="D64:H64"/>
    <mergeCell ref="AG64:AM64"/>
    <mergeCell ref="AG63:AM63"/>
    <mergeCell ref="C52:G52"/>
    <mergeCell ref="I52:AF52"/>
    <mergeCell ref="J55:AF55"/>
    <mergeCell ref="J56:AF56"/>
    <mergeCell ref="J57:AF57"/>
    <mergeCell ref="J58:AF58"/>
    <mergeCell ref="J59:AF59"/>
    <mergeCell ref="J60:AF60"/>
    <mergeCell ref="J61:AF61"/>
    <mergeCell ref="J62:AF62"/>
    <mergeCell ref="J63:AF63"/>
    <mergeCell ref="J64:AF64"/>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5" location="'SO 000 - Demolice, kácení'!C2" display="/"/>
    <hyperlink ref="A56" location="'SO 101 - Komunikace s odv...'!C2" display="/"/>
    <hyperlink ref="A57" location="'SO 201 - rekonstrukce stá...'!C2" display="/"/>
    <hyperlink ref="A58" location="'SO 202, SO 202b - Opěrná zeď'!C2" display="/"/>
    <hyperlink ref="A59" location="'SO 201b - Schodiště - bet...'!C2" display="/"/>
    <hyperlink ref="A60" location="'SO 301 - odvodnění komuni...'!C2" display="/"/>
    <hyperlink ref="A61" location="'SO 401 - Přeložka NN'!C2" display="/"/>
    <hyperlink ref="A62" location="'SO 402 - veřejné osvětlení '!C2" display="/"/>
    <hyperlink ref="A63" location="'SO 801 - okrasný záhon s ...'!C2" display="/"/>
    <hyperlink ref="A64" location="'VRN - VRN'!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113</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515</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76.5" customHeight="1">
      <c r="B27" s="141"/>
      <c r="E27" s="142" t="s">
        <v>516</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ROUND(J81,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ROUND((SUM(BE81:BE124)),  2)</f>
        <v>0</v>
      </c>
      <c r="I33" s="151">
        <v>0.20999999999999999</v>
      </c>
      <c r="J33" s="150">
        <f>ROUND(((SUM(BE81:BE124))*I33),  2)</f>
        <v>0</v>
      </c>
      <c r="L33" s="44"/>
    </row>
    <row r="34" s="1" customFormat="1" ht="14.4" customHeight="1">
      <c r="B34" s="44"/>
      <c r="E34" s="134" t="s">
        <v>51</v>
      </c>
      <c r="F34" s="150">
        <f>ROUND((SUM(BF81:BF124)),  2)</f>
        <v>0</v>
      </c>
      <c r="I34" s="151">
        <v>0.14999999999999999</v>
      </c>
      <c r="J34" s="150">
        <f>ROUND(((SUM(BF81:BF124))*I34),  2)</f>
        <v>0</v>
      </c>
      <c r="L34" s="44"/>
    </row>
    <row r="35" hidden="1" s="1" customFormat="1" ht="14.4" customHeight="1">
      <c r="B35" s="44"/>
      <c r="E35" s="134" t="s">
        <v>52</v>
      </c>
      <c r="F35" s="150">
        <f>ROUND((SUM(BG81:BG124)),  2)</f>
        <v>0</v>
      </c>
      <c r="I35" s="151">
        <v>0.20999999999999999</v>
      </c>
      <c r="J35" s="150">
        <f>0</f>
        <v>0</v>
      </c>
      <c r="L35" s="44"/>
    </row>
    <row r="36" hidden="1" s="1" customFormat="1" ht="14.4" customHeight="1">
      <c r="B36" s="44"/>
      <c r="E36" s="134" t="s">
        <v>53</v>
      </c>
      <c r="F36" s="150">
        <f>ROUND((SUM(BH81:BH124)),  2)</f>
        <v>0</v>
      </c>
      <c r="I36" s="151">
        <v>0.14999999999999999</v>
      </c>
      <c r="J36" s="150">
        <f>0</f>
        <v>0</v>
      </c>
      <c r="L36" s="44"/>
    </row>
    <row r="37" hidden="1" s="1" customFormat="1" ht="14.4" customHeight="1">
      <c r="B37" s="44"/>
      <c r="E37" s="134" t="s">
        <v>54</v>
      </c>
      <c r="F37" s="150">
        <f>ROUND((SUM(BI81:BI124)),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 xml:space="preserve">SO 801 - okrasný záhon s odizolováním </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J81</f>
        <v>0</v>
      </c>
      <c r="K59" s="40"/>
      <c r="L59" s="44"/>
      <c r="AU59" s="17" t="s">
        <v>122</v>
      </c>
    </row>
    <row r="60" s="8" customFormat="1" ht="24.96" customHeight="1">
      <c r="B60" s="172"/>
      <c r="C60" s="173"/>
      <c r="D60" s="174" t="s">
        <v>123</v>
      </c>
      <c r="E60" s="175"/>
      <c r="F60" s="175"/>
      <c r="G60" s="175"/>
      <c r="H60" s="175"/>
      <c r="I60" s="176"/>
      <c r="J60" s="177">
        <f>J82</f>
        <v>0</v>
      </c>
      <c r="K60" s="173"/>
      <c r="L60" s="178"/>
    </row>
    <row r="61" s="9" customFormat="1" ht="19.92" customHeight="1">
      <c r="B61" s="179"/>
      <c r="C61" s="180"/>
      <c r="D61" s="181" t="s">
        <v>124</v>
      </c>
      <c r="E61" s="182"/>
      <c r="F61" s="182"/>
      <c r="G61" s="182"/>
      <c r="H61" s="182"/>
      <c r="I61" s="183"/>
      <c r="J61" s="184">
        <f>J83</f>
        <v>0</v>
      </c>
      <c r="K61" s="180"/>
      <c r="L61" s="185"/>
    </row>
    <row r="62" s="1" customFormat="1" ht="21.84" customHeight="1">
      <c r="B62" s="39"/>
      <c r="C62" s="40"/>
      <c r="D62" s="40"/>
      <c r="E62" s="40"/>
      <c r="F62" s="40"/>
      <c r="G62" s="40"/>
      <c r="H62" s="40"/>
      <c r="I62" s="136"/>
      <c r="J62" s="40"/>
      <c r="K62" s="40"/>
      <c r="L62" s="44"/>
    </row>
    <row r="63" s="1" customFormat="1" ht="6.96" customHeight="1">
      <c r="B63" s="59"/>
      <c r="C63" s="60"/>
      <c r="D63" s="60"/>
      <c r="E63" s="60"/>
      <c r="F63" s="60"/>
      <c r="G63" s="60"/>
      <c r="H63" s="60"/>
      <c r="I63" s="162"/>
      <c r="J63" s="60"/>
      <c r="K63" s="60"/>
      <c r="L63" s="44"/>
    </row>
    <row r="67" s="1" customFormat="1" ht="6.96" customHeight="1">
      <c r="B67" s="61"/>
      <c r="C67" s="62"/>
      <c r="D67" s="62"/>
      <c r="E67" s="62"/>
      <c r="F67" s="62"/>
      <c r="G67" s="62"/>
      <c r="H67" s="62"/>
      <c r="I67" s="165"/>
      <c r="J67" s="62"/>
      <c r="K67" s="62"/>
      <c r="L67" s="44"/>
    </row>
    <row r="68" s="1" customFormat="1" ht="24.96" customHeight="1">
      <c r="B68" s="39"/>
      <c r="C68" s="23" t="s">
        <v>127</v>
      </c>
      <c r="D68" s="40"/>
      <c r="E68" s="40"/>
      <c r="F68" s="40"/>
      <c r="G68" s="40"/>
      <c r="H68" s="40"/>
      <c r="I68" s="136"/>
      <c r="J68" s="40"/>
      <c r="K68" s="40"/>
      <c r="L68" s="44"/>
    </row>
    <row r="69" s="1" customFormat="1" ht="6.96" customHeight="1">
      <c r="B69" s="39"/>
      <c r="C69" s="40"/>
      <c r="D69" s="40"/>
      <c r="E69" s="40"/>
      <c r="F69" s="40"/>
      <c r="G69" s="40"/>
      <c r="H69" s="40"/>
      <c r="I69" s="136"/>
      <c r="J69" s="40"/>
      <c r="K69" s="40"/>
      <c r="L69" s="44"/>
    </row>
    <row r="70" s="1" customFormat="1" ht="12" customHeight="1">
      <c r="B70" s="39"/>
      <c r="C70" s="32" t="s">
        <v>16</v>
      </c>
      <c r="D70" s="40"/>
      <c r="E70" s="40"/>
      <c r="F70" s="40"/>
      <c r="G70" s="40"/>
      <c r="H70" s="40"/>
      <c r="I70" s="136"/>
      <c r="J70" s="40"/>
      <c r="K70" s="40"/>
      <c r="L70" s="44"/>
    </row>
    <row r="71" s="1" customFormat="1" ht="16.5" customHeight="1">
      <c r="B71" s="39"/>
      <c r="C71" s="40"/>
      <c r="D71" s="40"/>
      <c r="E71" s="166" t="str">
        <f>E7</f>
        <v>Rekonstrukce komunikace Na Ovčíně Středokluky</v>
      </c>
      <c r="F71" s="32"/>
      <c r="G71" s="32"/>
      <c r="H71" s="32"/>
      <c r="I71" s="136"/>
      <c r="J71" s="40"/>
      <c r="K71" s="40"/>
      <c r="L71" s="44"/>
    </row>
    <row r="72" s="1" customFormat="1" ht="12" customHeight="1">
      <c r="B72" s="39"/>
      <c r="C72" s="32" t="s">
        <v>117</v>
      </c>
      <c r="D72" s="40"/>
      <c r="E72" s="40"/>
      <c r="F72" s="40"/>
      <c r="G72" s="40"/>
      <c r="H72" s="40"/>
      <c r="I72" s="136"/>
      <c r="J72" s="40"/>
      <c r="K72" s="40"/>
      <c r="L72" s="44"/>
    </row>
    <row r="73" s="1" customFormat="1" ht="16.5" customHeight="1">
      <c r="B73" s="39"/>
      <c r="C73" s="40"/>
      <c r="D73" s="40"/>
      <c r="E73" s="69" t="str">
        <f>E9</f>
        <v xml:space="preserve">SO 801 - okrasný záhon s odizolováním </v>
      </c>
      <c r="F73" s="40"/>
      <c r="G73" s="40"/>
      <c r="H73" s="40"/>
      <c r="I73" s="136"/>
      <c r="J73" s="40"/>
      <c r="K73" s="40"/>
      <c r="L73" s="44"/>
    </row>
    <row r="74" s="1" customFormat="1" ht="6.96" customHeight="1">
      <c r="B74" s="39"/>
      <c r="C74" s="40"/>
      <c r="D74" s="40"/>
      <c r="E74" s="40"/>
      <c r="F74" s="40"/>
      <c r="G74" s="40"/>
      <c r="H74" s="40"/>
      <c r="I74" s="136"/>
      <c r="J74" s="40"/>
      <c r="K74" s="40"/>
      <c r="L74" s="44"/>
    </row>
    <row r="75" s="1" customFormat="1" ht="12" customHeight="1">
      <c r="B75" s="39"/>
      <c r="C75" s="32" t="s">
        <v>22</v>
      </c>
      <c r="D75" s="40"/>
      <c r="E75" s="40"/>
      <c r="F75" s="27" t="str">
        <f>F12</f>
        <v>Středokluky, Středočeský kraj</v>
      </c>
      <c r="G75" s="40"/>
      <c r="H75" s="40"/>
      <c r="I75" s="139" t="s">
        <v>24</v>
      </c>
      <c r="J75" s="72" t="str">
        <f>IF(J12="","",J12)</f>
        <v>23. 2. 2019</v>
      </c>
      <c r="K75" s="40"/>
      <c r="L75" s="44"/>
    </row>
    <row r="76" s="1" customFormat="1" ht="6.96" customHeight="1">
      <c r="B76" s="39"/>
      <c r="C76" s="40"/>
      <c r="D76" s="40"/>
      <c r="E76" s="40"/>
      <c r="F76" s="40"/>
      <c r="G76" s="40"/>
      <c r="H76" s="40"/>
      <c r="I76" s="136"/>
      <c r="J76" s="40"/>
      <c r="K76" s="40"/>
      <c r="L76" s="44"/>
    </row>
    <row r="77" s="1" customFormat="1" ht="15.15" customHeight="1">
      <c r="B77" s="39"/>
      <c r="C77" s="32" t="s">
        <v>28</v>
      </c>
      <c r="D77" s="40"/>
      <c r="E77" s="40"/>
      <c r="F77" s="27" t="str">
        <f>E15</f>
        <v>Obec Středokluky</v>
      </c>
      <c r="G77" s="40"/>
      <c r="H77" s="40"/>
      <c r="I77" s="139" t="s">
        <v>36</v>
      </c>
      <c r="J77" s="37" t="str">
        <f>E21</f>
        <v>Ing. Robert Juřina_x0009_</v>
      </c>
      <c r="K77" s="40"/>
      <c r="L77" s="44"/>
    </row>
    <row r="78" s="1" customFormat="1" ht="27.9" customHeight="1">
      <c r="B78" s="39"/>
      <c r="C78" s="32" t="s">
        <v>34</v>
      </c>
      <c r="D78" s="40"/>
      <c r="E78" s="40"/>
      <c r="F78" s="27" t="str">
        <f>IF(E18="","",E18)</f>
        <v>Vyplň údaj</v>
      </c>
      <c r="G78" s="40"/>
      <c r="H78" s="40"/>
      <c r="I78" s="139" t="s">
        <v>41</v>
      </c>
      <c r="J78" s="37" t="str">
        <f>E24</f>
        <v>Bc. Monika Michálková</v>
      </c>
      <c r="K78" s="40"/>
      <c r="L78" s="44"/>
    </row>
    <row r="79" s="1" customFormat="1" ht="10.32" customHeight="1">
      <c r="B79" s="39"/>
      <c r="C79" s="40"/>
      <c r="D79" s="40"/>
      <c r="E79" s="40"/>
      <c r="F79" s="40"/>
      <c r="G79" s="40"/>
      <c r="H79" s="40"/>
      <c r="I79" s="136"/>
      <c r="J79" s="40"/>
      <c r="K79" s="40"/>
      <c r="L79" s="44"/>
    </row>
    <row r="80" s="10" customFormat="1" ht="29.28" customHeight="1">
      <c r="B80" s="186"/>
      <c r="C80" s="187" t="s">
        <v>128</v>
      </c>
      <c r="D80" s="188" t="s">
        <v>64</v>
      </c>
      <c r="E80" s="188" t="s">
        <v>60</v>
      </c>
      <c r="F80" s="188" t="s">
        <v>61</v>
      </c>
      <c r="G80" s="188" t="s">
        <v>129</v>
      </c>
      <c r="H80" s="188" t="s">
        <v>130</v>
      </c>
      <c r="I80" s="189" t="s">
        <v>131</v>
      </c>
      <c r="J80" s="188" t="s">
        <v>121</v>
      </c>
      <c r="K80" s="190" t="s">
        <v>132</v>
      </c>
      <c r="L80" s="191"/>
      <c r="M80" s="92" t="s">
        <v>39</v>
      </c>
      <c r="N80" s="93" t="s">
        <v>49</v>
      </c>
      <c r="O80" s="93" t="s">
        <v>133</v>
      </c>
      <c r="P80" s="93" t="s">
        <v>134</v>
      </c>
      <c r="Q80" s="93" t="s">
        <v>135</v>
      </c>
      <c r="R80" s="93" t="s">
        <v>136</v>
      </c>
      <c r="S80" s="93" t="s">
        <v>137</v>
      </c>
      <c r="T80" s="94" t="s">
        <v>138</v>
      </c>
    </row>
    <row r="81" s="1" customFormat="1" ht="22.8" customHeight="1">
      <c r="B81" s="39"/>
      <c r="C81" s="99" t="s">
        <v>139</v>
      </c>
      <c r="D81" s="40"/>
      <c r="E81" s="40"/>
      <c r="F81" s="40"/>
      <c r="G81" s="40"/>
      <c r="H81" s="40"/>
      <c r="I81" s="136"/>
      <c r="J81" s="192">
        <f>BK81</f>
        <v>0</v>
      </c>
      <c r="K81" s="40"/>
      <c r="L81" s="44"/>
      <c r="M81" s="95"/>
      <c r="N81" s="96"/>
      <c r="O81" s="96"/>
      <c r="P81" s="193">
        <f>P82</f>
        <v>0</v>
      </c>
      <c r="Q81" s="96"/>
      <c r="R81" s="193">
        <f>R82</f>
        <v>0.014999999999999999</v>
      </c>
      <c r="S81" s="96"/>
      <c r="T81" s="194">
        <f>T82</f>
        <v>0</v>
      </c>
      <c r="AT81" s="17" t="s">
        <v>78</v>
      </c>
      <c r="AU81" s="17" t="s">
        <v>122</v>
      </c>
      <c r="BK81" s="195">
        <f>BK82</f>
        <v>0</v>
      </c>
    </row>
    <row r="82" s="11" customFormat="1" ht="25.92" customHeight="1">
      <c r="B82" s="196"/>
      <c r="C82" s="197"/>
      <c r="D82" s="198" t="s">
        <v>78</v>
      </c>
      <c r="E82" s="199" t="s">
        <v>140</v>
      </c>
      <c r="F82" s="199" t="s">
        <v>141</v>
      </c>
      <c r="G82" s="197"/>
      <c r="H82" s="197"/>
      <c r="I82" s="200"/>
      <c r="J82" s="201">
        <f>BK82</f>
        <v>0</v>
      </c>
      <c r="K82" s="197"/>
      <c r="L82" s="202"/>
      <c r="M82" s="203"/>
      <c r="N82" s="204"/>
      <c r="O82" s="204"/>
      <c r="P82" s="205">
        <f>P83</f>
        <v>0</v>
      </c>
      <c r="Q82" s="204"/>
      <c r="R82" s="205">
        <f>R83</f>
        <v>0.014999999999999999</v>
      </c>
      <c r="S82" s="204"/>
      <c r="T82" s="206">
        <f>T83</f>
        <v>0</v>
      </c>
      <c r="AR82" s="207" t="s">
        <v>87</v>
      </c>
      <c r="AT82" s="208" t="s">
        <v>78</v>
      </c>
      <c r="AU82" s="208" t="s">
        <v>79</v>
      </c>
      <c r="AY82" s="207" t="s">
        <v>142</v>
      </c>
      <c r="BK82" s="209">
        <f>BK83</f>
        <v>0</v>
      </c>
    </row>
    <row r="83" s="11" customFormat="1" ht="22.8" customHeight="1">
      <c r="B83" s="196"/>
      <c r="C83" s="197"/>
      <c r="D83" s="198" t="s">
        <v>78</v>
      </c>
      <c r="E83" s="210" t="s">
        <v>87</v>
      </c>
      <c r="F83" s="210" t="s">
        <v>143</v>
      </c>
      <c r="G83" s="197"/>
      <c r="H83" s="197"/>
      <c r="I83" s="200"/>
      <c r="J83" s="211">
        <f>BK83</f>
        <v>0</v>
      </c>
      <c r="K83" s="197"/>
      <c r="L83" s="202"/>
      <c r="M83" s="203"/>
      <c r="N83" s="204"/>
      <c r="O83" s="204"/>
      <c r="P83" s="205">
        <f>SUM(P84:P124)</f>
        <v>0</v>
      </c>
      <c r="Q83" s="204"/>
      <c r="R83" s="205">
        <f>SUM(R84:R124)</f>
        <v>0.014999999999999999</v>
      </c>
      <c r="S83" s="204"/>
      <c r="T83" s="206">
        <f>SUM(T84:T124)</f>
        <v>0</v>
      </c>
      <c r="AR83" s="207" t="s">
        <v>87</v>
      </c>
      <c r="AT83" s="208" t="s">
        <v>78</v>
      </c>
      <c r="AU83" s="208" t="s">
        <v>87</v>
      </c>
      <c r="AY83" s="207" t="s">
        <v>142</v>
      </c>
      <c r="BK83" s="209">
        <f>SUM(BK84:BK124)</f>
        <v>0</v>
      </c>
    </row>
    <row r="84" s="1" customFormat="1" ht="16.5" customHeight="1">
      <c r="B84" s="39"/>
      <c r="C84" s="212" t="s">
        <v>87</v>
      </c>
      <c r="D84" s="212" t="s">
        <v>144</v>
      </c>
      <c r="E84" s="213" t="s">
        <v>517</v>
      </c>
      <c r="F84" s="214" t="s">
        <v>518</v>
      </c>
      <c r="G84" s="215" t="s">
        <v>147</v>
      </c>
      <c r="H84" s="216">
        <v>197</v>
      </c>
      <c r="I84" s="217"/>
      <c r="J84" s="218">
        <f>ROUND(I84*H84,2)</f>
        <v>0</v>
      </c>
      <c r="K84" s="214" t="s">
        <v>148</v>
      </c>
      <c r="L84" s="44"/>
      <c r="M84" s="219" t="s">
        <v>39</v>
      </c>
      <c r="N84" s="220" t="s">
        <v>50</v>
      </c>
      <c r="O84" s="84"/>
      <c r="P84" s="221">
        <f>O84*H84</f>
        <v>0</v>
      </c>
      <c r="Q84" s="221">
        <v>0</v>
      </c>
      <c r="R84" s="221">
        <f>Q84*H84</f>
        <v>0</v>
      </c>
      <c r="S84" s="221">
        <v>0</v>
      </c>
      <c r="T84" s="222">
        <f>S84*H84</f>
        <v>0</v>
      </c>
      <c r="AR84" s="223" t="s">
        <v>149</v>
      </c>
      <c r="AT84" s="223" t="s">
        <v>144</v>
      </c>
      <c r="AU84" s="223" t="s">
        <v>89</v>
      </c>
      <c r="AY84" s="17" t="s">
        <v>142</v>
      </c>
      <c r="BE84" s="224">
        <f>IF(N84="základní",J84,0)</f>
        <v>0</v>
      </c>
      <c r="BF84" s="224">
        <f>IF(N84="snížená",J84,0)</f>
        <v>0</v>
      </c>
      <c r="BG84" s="224">
        <f>IF(N84="zákl. přenesená",J84,0)</f>
        <v>0</v>
      </c>
      <c r="BH84" s="224">
        <f>IF(N84="sníž. přenesená",J84,0)</f>
        <v>0</v>
      </c>
      <c r="BI84" s="224">
        <f>IF(N84="nulová",J84,0)</f>
        <v>0</v>
      </c>
      <c r="BJ84" s="17" t="s">
        <v>87</v>
      </c>
      <c r="BK84" s="224">
        <f>ROUND(I84*H84,2)</f>
        <v>0</v>
      </c>
      <c r="BL84" s="17" t="s">
        <v>149</v>
      </c>
      <c r="BM84" s="223" t="s">
        <v>519</v>
      </c>
    </row>
    <row r="85" s="1" customFormat="1" ht="16.5" customHeight="1">
      <c r="B85" s="39"/>
      <c r="C85" s="212" t="s">
        <v>89</v>
      </c>
      <c r="D85" s="212" t="s">
        <v>144</v>
      </c>
      <c r="E85" s="213" t="s">
        <v>520</v>
      </c>
      <c r="F85" s="214" t="s">
        <v>521</v>
      </c>
      <c r="G85" s="215" t="s">
        <v>147</v>
      </c>
      <c r="H85" s="216">
        <v>414</v>
      </c>
      <c r="I85" s="217"/>
      <c r="J85" s="218">
        <f>ROUND(I85*H85,2)</f>
        <v>0</v>
      </c>
      <c r="K85" s="214" t="s">
        <v>148</v>
      </c>
      <c r="L85" s="44"/>
      <c r="M85" s="219" t="s">
        <v>39</v>
      </c>
      <c r="N85" s="220" t="s">
        <v>50</v>
      </c>
      <c r="O85" s="84"/>
      <c r="P85" s="221">
        <f>O85*H85</f>
        <v>0</v>
      </c>
      <c r="Q85" s="221">
        <v>0</v>
      </c>
      <c r="R85" s="221">
        <f>Q85*H85</f>
        <v>0</v>
      </c>
      <c r="S85" s="221">
        <v>0</v>
      </c>
      <c r="T85" s="222">
        <f>S85*H85</f>
        <v>0</v>
      </c>
      <c r="AR85" s="223" t="s">
        <v>149</v>
      </c>
      <c r="AT85" s="223" t="s">
        <v>144</v>
      </c>
      <c r="AU85" s="223" t="s">
        <v>89</v>
      </c>
      <c r="AY85" s="17" t="s">
        <v>142</v>
      </c>
      <c r="BE85" s="224">
        <f>IF(N85="základní",J85,0)</f>
        <v>0</v>
      </c>
      <c r="BF85" s="224">
        <f>IF(N85="snížená",J85,0)</f>
        <v>0</v>
      </c>
      <c r="BG85" s="224">
        <f>IF(N85="zákl. přenesená",J85,0)</f>
        <v>0</v>
      </c>
      <c r="BH85" s="224">
        <f>IF(N85="sníž. přenesená",J85,0)</f>
        <v>0</v>
      </c>
      <c r="BI85" s="224">
        <f>IF(N85="nulová",J85,0)</f>
        <v>0</v>
      </c>
      <c r="BJ85" s="17" t="s">
        <v>87</v>
      </c>
      <c r="BK85" s="224">
        <f>ROUND(I85*H85,2)</f>
        <v>0</v>
      </c>
      <c r="BL85" s="17" t="s">
        <v>149</v>
      </c>
      <c r="BM85" s="223" t="s">
        <v>522</v>
      </c>
    </row>
    <row r="86" s="1" customFormat="1" ht="16.5" customHeight="1">
      <c r="B86" s="39"/>
      <c r="C86" s="212" t="s">
        <v>155</v>
      </c>
      <c r="D86" s="212" t="s">
        <v>144</v>
      </c>
      <c r="E86" s="213" t="s">
        <v>523</v>
      </c>
      <c r="F86" s="214" t="s">
        <v>524</v>
      </c>
      <c r="G86" s="215" t="s">
        <v>153</v>
      </c>
      <c r="H86" s="216">
        <v>1099</v>
      </c>
      <c r="I86" s="217"/>
      <c r="J86" s="218">
        <f>ROUND(I86*H86,2)</f>
        <v>0</v>
      </c>
      <c r="K86" s="214" t="s">
        <v>39</v>
      </c>
      <c r="L86" s="44"/>
      <c r="M86" s="219" t="s">
        <v>39</v>
      </c>
      <c r="N86" s="220" t="s">
        <v>50</v>
      </c>
      <c r="O86" s="84"/>
      <c r="P86" s="221">
        <f>O86*H86</f>
        <v>0</v>
      </c>
      <c r="Q86" s="221">
        <v>0</v>
      </c>
      <c r="R86" s="221">
        <f>Q86*H86</f>
        <v>0</v>
      </c>
      <c r="S86" s="221">
        <v>0</v>
      </c>
      <c r="T86" s="222">
        <f>S86*H86</f>
        <v>0</v>
      </c>
      <c r="AR86" s="223" t="s">
        <v>149</v>
      </c>
      <c r="AT86" s="223" t="s">
        <v>144</v>
      </c>
      <c r="AU86" s="223" t="s">
        <v>89</v>
      </c>
      <c r="AY86" s="17" t="s">
        <v>142</v>
      </c>
      <c r="BE86" s="224">
        <f>IF(N86="základní",J86,0)</f>
        <v>0</v>
      </c>
      <c r="BF86" s="224">
        <f>IF(N86="snížená",J86,0)</f>
        <v>0</v>
      </c>
      <c r="BG86" s="224">
        <f>IF(N86="zákl. přenesená",J86,0)</f>
        <v>0</v>
      </c>
      <c r="BH86" s="224">
        <f>IF(N86="sníž. přenesená",J86,0)</f>
        <v>0</v>
      </c>
      <c r="BI86" s="224">
        <f>IF(N86="nulová",J86,0)</f>
        <v>0</v>
      </c>
      <c r="BJ86" s="17" t="s">
        <v>87</v>
      </c>
      <c r="BK86" s="224">
        <f>ROUND(I86*H86,2)</f>
        <v>0</v>
      </c>
      <c r="BL86" s="17" t="s">
        <v>149</v>
      </c>
      <c r="BM86" s="223" t="s">
        <v>525</v>
      </c>
    </row>
    <row r="87" s="1" customFormat="1">
      <c r="B87" s="39"/>
      <c r="C87" s="40"/>
      <c r="D87" s="227" t="s">
        <v>269</v>
      </c>
      <c r="E87" s="40"/>
      <c r="F87" s="273" t="s">
        <v>526</v>
      </c>
      <c r="G87" s="40"/>
      <c r="H87" s="40"/>
      <c r="I87" s="136"/>
      <c r="J87" s="40"/>
      <c r="K87" s="40"/>
      <c r="L87" s="44"/>
      <c r="M87" s="274"/>
      <c r="N87" s="84"/>
      <c r="O87" s="84"/>
      <c r="P87" s="84"/>
      <c r="Q87" s="84"/>
      <c r="R87" s="84"/>
      <c r="S87" s="84"/>
      <c r="T87" s="85"/>
      <c r="AT87" s="17" t="s">
        <v>269</v>
      </c>
      <c r="AU87" s="17" t="s">
        <v>89</v>
      </c>
    </row>
    <row r="88" s="12" customFormat="1">
      <c r="B88" s="225"/>
      <c r="C88" s="226"/>
      <c r="D88" s="227" t="s">
        <v>159</v>
      </c>
      <c r="E88" s="228" t="s">
        <v>39</v>
      </c>
      <c r="F88" s="229" t="s">
        <v>527</v>
      </c>
      <c r="G88" s="226"/>
      <c r="H88" s="228" t="s">
        <v>39</v>
      </c>
      <c r="I88" s="230"/>
      <c r="J88" s="226"/>
      <c r="K88" s="226"/>
      <c r="L88" s="231"/>
      <c r="M88" s="232"/>
      <c r="N88" s="233"/>
      <c r="O88" s="233"/>
      <c r="P88" s="233"/>
      <c r="Q88" s="233"/>
      <c r="R88" s="233"/>
      <c r="S88" s="233"/>
      <c r="T88" s="234"/>
      <c r="AT88" s="235" t="s">
        <v>159</v>
      </c>
      <c r="AU88" s="235" t="s">
        <v>89</v>
      </c>
      <c r="AV88" s="12" t="s">
        <v>87</v>
      </c>
      <c r="AW88" s="12" t="s">
        <v>40</v>
      </c>
      <c r="AX88" s="12" t="s">
        <v>79</v>
      </c>
      <c r="AY88" s="235" t="s">
        <v>142</v>
      </c>
    </row>
    <row r="89" s="13" customFormat="1">
      <c r="B89" s="236"/>
      <c r="C89" s="237"/>
      <c r="D89" s="227" t="s">
        <v>159</v>
      </c>
      <c r="E89" s="238" t="s">
        <v>39</v>
      </c>
      <c r="F89" s="239" t="s">
        <v>194</v>
      </c>
      <c r="G89" s="237"/>
      <c r="H89" s="240">
        <v>9</v>
      </c>
      <c r="I89" s="241"/>
      <c r="J89" s="237"/>
      <c r="K89" s="237"/>
      <c r="L89" s="242"/>
      <c r="M89" s="243"/>
      <c r="N89" s="244"/>
      <c r="O89" s="244"/>
      <c r="P89" s="244"/>
      <c r="Q89" s="244"/>
      <c r="R89" s="244"/>
      <c r="S89" s="244"/>
      <c r="T89" s="245"/>
      <c r="AT89" s="246" t="s">
        <v>159</v>
      </c>
      <c r="AU89" s="246" t="s">
        <v>89</v>
      </c>
      <c r="AV89" s="13" t="s">
        <v>89</v>
      </c>
      <c r="AW89" s="13" t="s">
        <v>40</v>
      </c>
      <c r="AX89" s="13" t="s">
        <v>79</v>
      </c>
      <c r="AY89" s="246" t="s">
        <v>142</v>
      </c>
    </row>
    <row r="90" s="12" customFormat="1">
      <c r="B90" s="225"/>
      <c r="C90" s="226"/>
      <c r="D90" s="227" t="s">
        <v>159</v>
      </c>
      <c r="E90" s="228" t="s">
        <v>39</v>
      </c>
      <c r="F90" s="229" t="s">
        <v>528</v>
      </c>
      <c r="G90" s="226"/>
      <c r="H90" s="228" t="s">
        <v>39</v>
      </c>
      <c r="I90" s="230"/>
      <c r="J90" s="226"/>
      <c r="K90" s="226"/>
      <c r="L90" s="231"/>
      <c r="M90" s="232"/>
      <c r="N90" s="233"/>
      <c r="O90" s="233"/>
      <c r="P90" s="233"/>
      <c r="Q90" s="233"/>
      <c r="R90" s="233"/>
      <c r="S90" s="233"/>
      <c r="T90" s="234"/>
      <c r="AT90" s="235" t="s">
        <v>159</v>
      </c>
      <c r="AU90" s="235" t="s">
        <v>89</v>
      </c>
      <c r="AV90" s="12" t="s">
        <v>87</v>
      </c>
      <c r="AW90" s="12" t="s">
        <v>40</v>
      </c>
      <c r="AX90" s="12" t="s">
        <v>79</v>
      </c>
      <c r="AY90" s="235" t="s">
        <v>142</v>
      </c>
    </row>
    <row r="91" s="13" customFormat="1">
      <c r="B91" s="236"/>
      <c r="C91" s="237"/>
      <c r="D91" s="227" t="s">
        <v>159</v>
      </c>
      <c r="E91" s="238" t="s">
        <v>39</v>
      </c>
      <c r="F91" s="239" t="s">
        <v>149</v>
      </c>
      <c r="G91" s="237"/>
      <c r="H91" s="240">
        <v>4</v>
      </c>
      <c r="I91" s="241"/>
      <c r="J91" s="237"/>
      <c r="K91" s="237"/>
      <c r="L91" s="242"/>
      <c r="M91" s="243"/>
      <c r="N91" s="244"/>
      <c r="O91" s="244"/>
      <c r="P91" s="244"/>
      <c r="Q91" s="244"/>
      <c r="R91" s="244"/>
      <c r="S91" s="244"/>
      <c r="T91" s="245"/>
      <c r="AT91" s="246" t="s">
        <v>159</v>
      </c>
      <c r="AU91" s="246" t="s">
        <v>89</v>
      </c>
      <c r="AV91" s="13" t="s">
        <v>89</v>
      </c>
      <c r="AW91" s="13" t="s">
        <v>40</v>
      </c>
      <c r="AX91" s="13" t="s">
        <v>79</v>
      </c>
      <c r="AY91" s="246" t="s">
        <v>142</v>
      </c>
    </row>
    <row r="92" s="12" customFormat="1">
      <c r="B92" s="225"/>
      <c r="C92" s="226"/>
      <c r="D92" s="227" t="s">
        <v>159</v>
      </c>
      <c r="E92" s="228" t="s">
        <v>39</v>
      </c>
      <c r="F92" s="229" t="s">
        <v>529</v>
      </c>
      <c r="G92" s="226"/>
      <c r="H92" s="228" t="s">
        <v>39</v>
      </c>
      <c r="I92" s="230"/>
      <c r="J92" s="226"/>
      <c r="K92" s="226"/>
      <c r="L92" s="231"/>
      <c r="M92" s="232"/>
      <c r="N92" s="233"/>
      <c r="O92" s="233"/>
      <c r="P92" s="233"/>
      <c r="Q92" s="233"/>
      <c r="R92" s="233"/>
      <c r="S92" s="233"/>
      <c r="T92" s="234"/>
      <c r="AT92" s="235" t="s">
        <v>159</v>
      </c>
      <c r="AU92" s="235" t="s">
        <v>89</v>
      </c>
      <c r="AV92" s="12" t="s">
        <v>87</v>
      </c>
      <c r="AW92" s="12" t="s">
        <v>40</v>
      </c>
      <c r="AX92" s="12" t="s">
        <v>79</v>
      </c>
      <c r="AY92" s="235" t="s">
        <v>142</v>
      </c>
    </row>
    <row r="93" s="13" customFormat="1">
      <c r="B93" s="236"/>
      <c r="C93" s="237"/>
      <c r="D93" s="227" t="s">
        <v>159</v>
      </c>
      <c r="E93" s="238" t="s">
        <v>39</v>
      </c>
      <c r="F93" s="239" t="s">
        <v>169</v>
      </c>
      <c r="G93" s="237"/>
      <c r="H93" s="240">
        <v>5</v>
      </c>
      <c r="I93" s="241"/>
      <c r="J93" s="237"/>
      <c r="K93" s="237"/>
      <c r="L93" s="242"/>
      <c r="M93" s="243"/>
      <c r="N93" s="244"/>
      <c r="O93" s="244"/>
      <c r="P93" s="244"/>
      <c r="Q93" s="244"/>
      <c r="R93" s="244"/>
      <c r="S93" s="244"/>
      <c r="T93" s="245"/>
      <c r="AT93" s="246" t="s">
        <v>159</v>
      </c>
      <c r="AU93" s="246" t="s">
        <v>89</v>
      </c>
      <c r="AV93" s="13" t="s">
        <v>89</v>
      </c>
      <c r="AW93" s="13" t="s">
        <v>40</v>
      </c>
      <c r="AX93" s="13" t="s">
        <v>79</v>
      </c>
      <c r="AY93" s="246" t="s">
        <v>142</v>
      </c>
    </row>
    <row r="94" s="12" customFormat="1">
      <c r="B94" s="225"/>
      <c r="C94" s="226"/>
      <c r="D94" s="227" t="s">
        <v>159</v>
      </c>
      <c r="E94" s="228" t="s">
        <v>39</v>
      </c>
      <c r="F94" s="229" t="s">
        <v>530</v>
      </c>
      <c r="G94" s="226"/>
      <c r="H94" s="228" t="s">
        <v>39</v>
      </c>
      <c r="I94" s="230"/>
      <c r="J94" s="226"/>
      <c r="K94" s="226"/>
      <c r="L94" s="231"/>
      <c r="M94" s="232"/>
      <c r="N94" s="233"/>
      <c r="O94" s="233"/>
      <c r="P94" s="233"/>
      <c r="Q94" s="233"/>
      <c r="R94" s="233"/>
      <c r="S94" s="233"/>
      <c r="T94" s="234"/>
      <c r="AT94" s="235" t="s">
        <v>159</v>
      </c>
      <c r="AU94" s="235" t="s">
        <v>89</v>
      </c>
      <c r="AV94" s="12" t="s">
        <v>87</v>
      </c>
      <c r="AW94" s="12" t="s">
        <v>40</v>
      </c>
      <c r="AX94" s="12" t="s">
        <v>79</v>
      </c>
      <c r="AY94" s="235" t="s">
        <v>142</v>
      </c>
    </row>
    <row r="95" s="13" customFormat="1">
      <c r="B95" s="236"/>
      <c r="C95" s="237"/>
      <c r="D95" s="227" t="s">
        <v>159</v>
      </c>
      <c r="E95" s="238" t="s">
        <v>39</v>
      </c>
      <c r="F95" s="239" t="s">
        <v>210</v>
      </c>
      <c r="G95" s="237"/>
      <c r="H95" s="240">
        <v>12</v>
      </c>
      <c r="I95" s="241"/>
      <c r="J95" s="237"/>
      <c r="K95" s="237"/>
      <c r="L95" s="242"/>
      <c r="M95" s="243"/>
      <c r="N95" s="244"/>
      <c r="O95" s="244"/>
      <c r="P95" s="244"/>
      <c r="Q95" s="244"/>
      <c r="R95" s="244"/>
      <c r="S95" s="244"/>
      <c r="T95" s="245"/>
      <c r="AT95" s="246" t="s">
        <v>159</v>
      </c>
      <c r="AU95" s="246" t="s">
        <v>89</v>
      </c>
      <c r="AV95" s="13" t="s">
        <v>89</v>
      </c>
      <c r="AW95" s="13" t="s">
        <v>40</v>
      </c>
      <c r="AX95" s="13" t="s">
        <v>79</v>
      </c>
      <c r="AY95" s="246" t="s">
        <v>142</v>
      </c>
    </row>
    <row r="96" s="12" customFormat="1">
      <c r="B96" s="225"/>
      <c r="C96" s="226"/>
      <c r="D96" s="227" t="s">
        <v>159</v>
      </c>
      <c r="E96" s="228" t="s">
        <v>39</v>
      </c>
      <c r="F96" s="229" t="s">
        <v>531</v>
      </c>
      <c r="G96" s="226"/>
      <c r="H96" s="228" t="s">
        <v>39</v>
      </c>
      <c r="I96" s="230"/>
      <c r="J96" s="226"/>
      <c r="K96" s="226"/>
      <c r="L96" s="231"/>
      <c r="M96" s="232"/>
      <c r="N96" s="233"/>
      <c r="O96" s="233"/>
      <c r="P96" s="233"/>
      <c r="Q96" s="233"/>
      <c r="R96" s="233"/>
      <c r="S96" s="233"/>
      <c r="T96" s="234"/>
      <c r="AT96" s="235" t="s">
        <v>159</v>
      </c>
      <c r="AU96" s="235" t="s">
        <v>89</v>
      </c>
      <c r="AV96" s="12" t="s">
        <v>87</v>
      </c>
      <c r="AW96" s="12" t="s">
        <v>40</v>
      </c>
      <c r="AX96" s="12" t="s">
        <v>79</v>
      </c>
      <c r="AY96" s="235" t="s">
        <v>142</v>
      </c>
    </row>
    <row r="97" s="13" customFormat="1">
      <c r="B97" s="236"/>
      <c r="C97" s="237"/>
      <c r="D97" s="227" t="s">
        <v>159</v>
      </c>
      <c r="E97" s="238" t="s">
        <v>39</v>
      </c>
      <c r="F97" s="239" t="s">
        <v>532</v>
      </c>
      <c r="G97" s="237"/>
      <c r="H97" s="240">
        <v>34</v>
      </c>
      <c r="I97" s="241"/>
      <c r="J97" s="237"/>
      <c r="K97" s="237"/>
      <c r="L97" s="242"/>
      <c r="M97" s="243"/>
      <c r="N97" s="244"/>
      <c r="O97" s="244"/>
      <c r="P97" s="244"/>
      <c r="Q97" s="244"/>
      <c r="R97" s="244"/>
      <c r="S97" s="244"/>
      <c r="T97" s="245"/>
      <c r="AT97" s="246" t="s">
        <v>159</v>
      </c>
      <c r="AU97" s="246" t="s">
        <v>89</v>
      </c>
      <c r="AV97" s="13" t="s">
        <v>89</v>
      </c>
      <c r="AW97" s="13" t="s">
        <v>40</v>
      </c>
      <c r="AX97" s="13" t="s">
        <v>79</v>
      </c>
      <c r="AY97" s="246" t="s">
        <v>142</v>
      </c>
    </row>
    <row r="98" s="12" customFormat="1">
      <c r="B98" s="225"/>
      <c r="C98" s="226"/>
      <c r="D98" s="227" t="s">
        <v>159</v>
      </c>
      <c r="E98" s="228" t="s">
        <v>39</v>
      </c>
      <c r="F98" s="229" t="s">
        <v>533</v>
      </c>
      <c r="G98" s="226"/>
      <c r="H98" s="228" t="s">
        <v>39</v>
      </c>
      <c r="I98" s="230"/>
      <c r="J98" s="226"/>
      <c r="K98" s="226"/>
      <c r="L98" s="231"/>
      <c r="M98" s="232"/>
      <c r="N98" s="233"/>
      <c r="O98" s="233"/>
      <c r="P98" s="233"/>
      <c r="Q98" s="233"/>
      <c r="R98" s="233"/>
      <c r="S98" s="233"/>
      <c r="T98" s="234"/>
      <c r="AT98" s="235" t="s">
        <v>159</v>
      </c>
      <c r="AU98" s="235" t="s">
        <v>89</v>
      </c>
      <c r="AV98" s="12" t="s">
        <v>87</v>
      </c>
      <c r="AW98" s="12" t="s">
        <v>40</v>
      </c>
      <c r="AX98" s="12" t="s">
        <v>79</v>
      </c>
      <c r="AY98" s="235" t="s">
        <v>142</v>
      </c>
    </row>
    <row r="99" s="13" customFormat="1">
      <c r="B99" s="236"/>
      <c r="C99" s="237"/>
      <c r="D99" s="227" t="s">
        <v>159</v>
      </c>
      <c r="E99" s="238" t="s">
        <v>39</v>
      </c>
      <c r="F99" s="239" t="s">
        <v>210</v>
      </c>
      <c r="G99" s="237"/>
      <c r="H99" s="240">
        <v>12</v>
      </c>
      <c r="I99" s="241"/>
      <c r="J99" s="237"/>
      <c r="K99" s="237"/>
      <c r="L99" s="242"/>
      <c r="M99" s="243"/>
      <c r="N99" s="244"/>
      <c r="O99" s="244"/>
      <c r="P99" s="244"/>
      <c r="Q99" s="244"/>
      <c r="R99" s="244"/>
      <c r="S99" s="244"/>
      <c r="T99" s="245"/>
      <c r="AT99" s="246" t="s">
        <v>159</v>
      </c>
      <c r="AU99" s="246" t="s">
        <v>89</v>
      </c>
      <c r="AV99" s="13" t="s">
        <v>89</v>
      </c>
      <c r="AW99" s="13" t="s">
        <v>40</v>
      </c>
      <c r="AX99" s="13" t="s">
        <v>79</v>
      </c>
      <c r="AY99" s="246" t="s">
        <v>142</v>
      </c>
    </row>
    <row r="100" s="12" customFormat="1">
      <c r="B100" s="225"/>
      <c r="C100" s="226"/>
      <c r="D100" s="227" t="s">
        <v>159</v>
      </c>
      <c r="E100" s="228" t="s">
        <v>39</v>
      </c>
      <c r="F100" s="229" t="s">
        <v>534</v>
      </c>
      <c r="G100" s="226"/>
      <c r="H100" s="228" t="s">
        <v>39</v>
      </c>
      <c r="I100" s="230"/>
      <c r="J100" s="226"/>
      <c r="K100" s="226"/>
      <c r="L100" s="231"/>
      <c r="M100" s="232"/>
      <c r="N100" s="233"/>
      <c r="O100" s="233"/>
      <c r="P100" s="233"/>
      <c r="Q100" s="233"/>
      <c r="R100" s="233"/>
      <c r="S100" s="233"/>
      <c r="T100" s="234"/>
      <c r="AT100" s="235" t="s">
        <v>159</v>
      </c>
      <c r="AU100" s="235" t="s">
        <v>89</v>
      </c>
      <c r="AV100" s="12" t="s">
        <v>87</v>
      </c>
      <c r="AW100" s="12" t="s">
        <v>40</v>
      </c>
      <c r="AX100" s="12" t="s">
        <v>79</v>
      </c>
      <c r="AY100" s="235" t="s">
        <v>142</v>
      </c>
    </row>
    <row r="101" s="13" customFormat="1">
      <c r="B101" s="236"/>
      <c r="C101" s="237"/>
      <c r="D101" s="227" t="s">
        <v>159</v>
      </c>
      <c r="E101" s="238" t="s">
        <v>39</v>
      </c>
      <c r="F101" s="239" t="s">
        <v>169</v>
      </c>
      <c r="G101" s="237"/>
      <c r="H101" s="240">
        <v>5</v>
      </c>
      <c r="I101" s="241"/>
      <c r="J101" s="237"/>
      <c r="K101" s="237"/>
      <c r="L101" s="242"/>
      <c r="M101" s="243"/>
      <c r="N101" s="244"/>
      <c r="O101" s="244"/>
      <c r="P101" s="244"/>
      <c r="Q101" s="244"/>
      <c r="R101" s="244"/>
      <c r="S101" s="244"/>
      <c r="T101" s="245"/>
      <c r="AT101" s="246" t="s">
        <v>159</v>
      </c>
      <c r="AU101" s="246" t="s">
        <v>89</v>
      </c>
      <c r="AV101" s="13" t="s">
        <v>89</v>
      </c>
      <c r="AW101" s="13" t="s">
        <v>40</v>
      </c>
      <c r="AX101" s="13" t="s">
        <v>79</v>
      </c>
      <c r="AY101" s="246" t="s">
        <v>142</v>
      </c>
    </row>
    <row r="102" s="12" customFormat="1">
      <c r="B102" s="225"/>
      <c r="C102" s="226"/>
      <c r="D102" s="227" t="s">
        <v>159</v>
      </c>
      <c r="E102" s="228" t="s">
        <v>39</v>
      </c>
      <c r="F102" s="229" t="s">
        <v>535</v>
      </c>
      <c r="G102" s="226"/>
      <c r="H102" s="228" t="s">
        <v>39</v>
      </c>
      <c r="I102" s="230"/>
      <c r="J102" s="226"/>
      <c r="K102" s="226"/>
      <c r="L102" s="231"/>
      <c r="M102" s="232"/>
      <c r="N102" s="233"/>
      <c r="O102" s="233"/>
      <c r="P102" s="233"/>
      <c r="Q102" s="233"/>
      <c r="R102" s="233"/>
      <c r="S102" s="233"/>
      <c r="T102" s="234"/>
      <c r="AT102" s="235" t="s">
        <v>159</v>
      </c>
      <c r="AU102" s="235" t="s">
        <v>89</v>
      </c>
      <c r="AV102" s="12" t="s">
        <v>87</v>
      </c>
      <c r="AW102" s="12" t="s">
        <v>40</v>
      </c>
      <c r="AX102" s="12" t="s">
        <v>79</v>
      </c>
      <c r="AY102" s="235" t="s">
        <v>142</v>
      </c>
    </row>
    <row r="103" s="13" customFormat="1">
      <c r="B103" s="236"/>
      <c r="C103" s="237"/>
      <c r="D103" s="227" t="s">
        <v>159</v>
      </c>
      <c r="E103" s="238" t="s">
        <v>39</v>
      </c>
      <c r="F103" s="239" t="s">
        <v>177</v>
      </c>
      <c r="G103" s="237"/>
      <c r="H103" s="240">
        <v>6</v>
      </c>
      <c r="I103" s="241"/>
      <c r="J103" s="237"/>
      <c r="K103" s="237"/>
      <c r="L103" s="242"/>
      <c r="M103" s="243"/>
      <c r="N103" s="244"/>
      <c r="O103" s="244"/>
      <c r="P103" s="244"/>
      <c r="Q103" s="244"/>
      <c r="R103" s="244"/>
      <c r="S103" s="244"/>
      <c r="T103" s="245"/>
      <c r="AT103" s="246" t="s">
        <v>159</v>
      </c>
      <c r="AU103" s="246" t="s">
        <v>89</v>
      </c>
      <c r="AV103" s="13" t="s">
        <v>89</v>
      </c>
      <c r="AW103" s="13" t="s">
        <v>40</v>
      </c>
      <c r="AX103" s="13" t="s">
        <v>79</v>
      </c>
      <c r="AY103" s="246" t="s">
        <v>142</v>
      </c>
    </row>
    <row r="104" s="12" customFormat="1">
      <c r="B104" s="225"/>
      <c r="C104" s="226"/>
      <c r="D104" s="227" t="s">
        <v>159</v>
      </c>
      <c r="E104" s="228" t="s">
        <v>39</v>
      </c>
      <c r="F104" s="229" t="s">
        <v>536</v>
      </c>
      <c r="G104" s="226"/>
      <c r="H104" s="228" t="s">
        <v>39</v>
      </c>
      <c r="I104" s="230"/>
      <c r="J104" s="226"/>
      <c r="K104" s="226"/>
      <c r="L104" s="231"/>
      <c r="M104" s="232"/>
      <c r="N104" s="233"/>
      <c r="O104" s="233"/>
      <c r="P104" s="233"/>
      <c r="Q104" s="233"/>
      <c r="R104" s="233"/>
      <c r="S104" s="233"/>
      <c r="T104" s="234"/>
      <c r="AT104" s="235" t="s">
        <v>159</v>
      </c>
      <c r="AU104" s="235" t="s">
        <v>89</v>
      </c>
      <c r="AV104" s="12" t="s">
        <v>87</v>
      </c>
      <c r="AW104" s="12" t="s">
        <v>40</v>
      </c>
      <c r="AX104" s="12" t="s">
        <v>79</v>
      </c>
      <c r="AY104" s="235" t="s">
        <v>142</v>
      </c>
    </row>
    <row r="105" s="13" customFormat="1">
      <c r="B105" s="236"/>
      <c r="C105" s="237"/>
      <c r="D105" s="227" t="s">
        <v>159</v>
      </c>
      <c r="E105" s="238" t="s">
        <v>39</v>
      </c>
      <c r="F105" s="239" t="s">
        <v>537</v>
      </c>
      <c r="G105" s="237"/>
      <c r="H105" s="240">
        <v>1000</v>
      </c>
      <c r="I105" s="241"/>
      <c r="J105" s="237"/>
      <c r="K105" s="237"/>
      <c r="L105" s="242"/>
      <c r="M105" s="243"/>
      <c r="N105" s="244"/>
      <c r="O105" s="244"/>
      <c r="P105" s="244"/>
      <c r="Q105" s="244"/>
      <c r="R105" s="244"/>
      <c r="S105" s="244"/>
      <c r="T105" s="245"/>
      <c r="AT105" s="246" t="s">
        <v>159</v>
      </c>
      <c r="AU105" s="246" t="s">
        <v>89</v>
      </c>
      <c r="AV105" s="13" t="s">
        <v>89</v>
      </c>
      <c r="AW105" s="13" t="s">
        <v>40</v>
      </c>
      <c r="AX105" s="13" t="s">
        <v>79</v>
      </c>
      <c r="AY105" s="246" t="s">
        <v>142</v>
      </c>
    </row>
    <row r="106" s="12" customFormat="1">
      <c r="B106" s="225"/>
      <c r="C106" s="226"/>
      <c r="D106" s="227" t="s">
        <v>159</v>
      </c>
      <c r="E106" s="228" t="s">
        <v>39</v>
      </c>
      <c r="F106" s="229" t="s">
        <v>538</v>
      </c>
      <c r="G106" s="226"/>
      <c r="H106" s="228" t="s">
        <v>39</v>
      </c>
      <c r="I106" s="230"/>
      <c r="J106" s="226"/>
      <c r="K106" s="226"/>
      <c r="L106" s="231"/>
      <c r="M106" s="232"/>
      <c r="N106" s="233"/>
      <c r="O106" s="233"/>
      <c r="P106" s="233"/>
      <c r="Q106" s="233"/>
      <c r="R106" s="233"/>
      <c r="S106" s="233"/>
      <c r="T106" s="234"/>
      <c r="AT106" s="235" t="s">
        <v>159</v>
      </c>
      <c r="AU106" s="235" t="s">
        <v>89</v>
      </c>
      <c r="AV106" s="12" t="s">
        <v>87</v>
      </c>
      <c r="AW106" s="12" t="s">
        <v>40</v>
      </c>
      <c r="AX106" s="12" t="s">
        <v>79</v>
      </c>
      <c r="AY106" s="235" t="s">
        <v>142</v>
      </c>
    </row>
    <row r="107" s="12" customFormat="1">
      <c r="B107" s="225"/>
      <c r="C107" s="226"/>
      <c r="D107" s="227" t="s">
        <v>159</v>
      </c>
      <c r="E107" s="228" t="s">
        <v>39</v>
      </c>
      <c r="F107" s="229" t="s">
        <v>539</v>
      </c>
      <c r="G107" s="226"/>
      <c r="H107" s="228" t="s">
        <v>39</v>
      </c>
      <c r="I107" s="230"/>
      <c r="J107" s="226"/>
      <c r="K107" s="226"/>
      <c r="L107" s="231"/>
      <c r="M107" s="232"/>
      <c r="N107" s="233"/>
      <c r="O107" s="233"/>
      <c r="P107" s="233"/>
      <c r="Q107" s="233"/>
      <c r="R107" s="233"/>
      <c r="S107" s="233"/>
      <c r="T107" s="234"/>
      <c r="AT107" s="235" t="s">
        <v>159</v>
      </c>
      <c r="AU107" s="235" t="s">
        <v>89</v>
      </c>
      <c r="AV107" s="12" t="s">
        <v>87</v>
      </c>
      <c r="AW107" s="12" t="s">
        <v>40</v>
      </c>
      <c r="AX107" s="12" t="s">
        <v>79</v>
      </c>
      <c r="AY107" s="235" t="s">
        <v>142</v>
      </c>
    </row>
    <row r="108" s="13" customFormat="1">
      <c r="B108" s="236"/>
      <c r="C108" s="237"/>
      <c r="D108" s="227" t="s">
        <v>159</v>
      </c>
      <c r="E108" s="238" t="s">
        <v>39</v>
      </c>
      <c r="F108" s="239" t="s">
        <v>89</v>
      </c>
      <c r="G108" s="237"/>
      <c r="H108" s="240">
        <v>2</v>
      </c>
      <c r="I108" s="241"/>
      <c r="J108" s="237"/>
      <c r="K108" s="237"/>
      <c r="L108" s="242"/>
      <c r="M108" s="243"/>
      <c r="N108" s="244"/>
      <c r="O108" s="244"/>
      <c r="P108" s="244"/>
      <c r="Q108" s="244"/>
      <c r="R108" s="244"/>
      <c r="S108" s="244"/>
      <c r="T108" s="245"/>
      <c r="AT108" s="246" t="s">
        <v>159</v>
      </c>
      <c r="AU108" s="246" t="s">
        <v>89</v>
      </c>
      <c r="AV108" s="13" t="s">
        <v>89</v>
      </c>
      <c r="AW108" s="13" t="s">
        <v>40</v>
      </c>
      <c r="AX108" s="13" t="s">
        <v>79</v>
      </c>
      <c r="AY108" s="246" t="s">
        <v>142</v>
      </c>
    </row>
    <row r="109" s="12" customFormat="1">
      <c r="B109" s="225"/>
      <c r="C109" s="226"/>
      <c r="D109" s="227" t="s">
        <v>159</v>
      </c>
      <c r="E109" s="228" t="s">
        <v>39</v>
      </c>
      <c r="F109" s="229" t="s">
        <v>540</v>
      </c>
      <c r="G109" s="226"/>
      <c r="H109" s="228" t="s">
        <v>39</v>
      </c>
      <c r="I109" s="230"/>
      <c r="J109" s="226"/>
      <c r="K109" s="226"/>
      <c r="L109" s="231"/>
      <c r="M109" s="232"/>
      <c r="N109" s="233"/>
      <c r="O109" s="233"/>
      <c r="P109" s="233"/>
      <c r="Q109" s="233"/>
      <c r="R109" s="233"/>
      <c r="S109" s="233"/>
      <c r="T109" s="234"/>
      <c r="AT109" s="235" t="s">
        <v>159</v>
      </c>
      <c r="AU109" s="235" t="s">
        <v>89</v>
      </c>
      <c r="AV109" s="12" t="s">
        <v>87</v>
      </c>
      <c r="AW109" s="12" t="s">
        <v>40</v>
      </c>
      <c r="AX109" s="12" t="s">
        <v>79</v>
      </c>
      <c r="AY109" s="235" t="s">
        <v>142</v>
      </c>
    </row>
    <row r="110" s="13" customFormat="1">
      <c r="B110" s="236"/>
      <c r="C110" s="237"/>
      <c r="D110" s="227" t="s">
        <v>159</v>
      </c>
      <c r="E110" s="238" t="s">
        <v>39</v>
      </c>
      <c r="F110" s="239" t="s">
        <v>155</v>
      </c>
      <c r="G110" s="237"/>
      <c r="H110" s="240">
        <v>3</v>
      </c>
      <c r="I110" s="241"/>
      <c r="J110" s="237"/>
      <c r="K110" s="237"/>
      <c r="L110" s="242"/>
      <c r="M110" s="243"/>
      <c r="N110" s="244"/>
      <c r="O110" s="244"/>
      <c r="P110" s="244"/>
      <c r="Q110" s="244"/>
      <c r="R110" s="244"/>
      <c r="S110" s="244"/>
      <c r="T110" s="245"/>
      <c r="AT110" s="246" t="s">
        <v>159</v>
      </c>
      <c r="AU110" s="246" t="s">
        <v>89</v>
      </c>
      <c r="AV110" s="13" t="s">
        <v>89</v>
      </c>
      <c r="AW110" s="13" t="s">
        <v>40</v>
      </c>
      <c r="AX110" s="13" t="s">
        <v>79</v>
      </c>
      <c r="AY110" s="246" t="s">
        <v>142</v>
      </c>
    </row>
    <row r="111" s="12" customFormat="1">
      <c r="B111" s="225"/>
      <c r="C111" s="226"/>
      <c r="D111" s="227" t="s">
        <v>159</v>
      </c>
      <c r="E111" s="228" t="s">
        <v>39</v>
      </c>
      <c r="F111" s="229" t="s">
        <v>541</v>
      </c>
      <c r="G111" s="226"/>
      <c r="H111" s="228" t="s">
        <v>39</v>
      </c>
      <c r="I111" s="230"/>
      <c r="J111" s="226"/>
      <c r="K111" s="226"/>
      <c r="L111" s="231"/>
      <c r="M111" s="232"/>
      <c r="N111" s="233"/>
      <c r="O111" s="233"/>
      <c r="P111" s="233"/>
      <c r="Q111" s="233"/>
      <c r="R111" s="233"/>
      <c r="S111" s="233"/>
      <c r="T111" s="234"/>
      <c r="AT111" s="235" t="s">
        <v>159</v>
      </c>
      <c r="AU111" s="235" t="s">
        <v>89</v>
      </c>
      <c r="AV111" s="12" t="s">
        <v>87</v>
      </c>
      <c r="AW111" s="12" t="s">
        <v>40</v>
      </c>
      <c r="AX111" s="12" t="s">
        <v>79</v>
      </c>
      <c r="AY111" s="235" t="s">
        <v>142</v>
      </c>
    </row>
    <row r="112" s="13" customFormat="1">
      <c r="B112" s="236"/>
      <c r="C112" s="237"/>
      <c r="D112" s="227" t="s">
        <v>159</v>
      </c>
      <c r="E112" s="238" t="s">
        <v>39</v>
      </c>
      <c r="F112" s="239" t="s">
        <v>89</v>
      </c>
      <c r="G112" s="237"/>
      <c r="H112" s="240">
        <v>2</v>
      </c>
      <c r="I112" s="241"/>
      <c r="J112" s="237"/>
      <c r="K112" s="237"/>
      <c r="L112" s="242"/>
      <c r="M112" s="243"/>
      <c r="N112" s="244"/>
      <c r="O112" s="244"/>
      <c r="P112" s="244"/>
      <c r="Q112" s="244"/>
      <c r="R112" s="244"/>
      <c r="S112" s="244"/>
      <c r="T112" s="245"/>
      <c r="AT112" s="246" t="s">
        <v>159</v>
      </c>
      <c r="AU112" s="246" t="s">
        <v>89</v>
      </c>
      <c r="AV112" s="13" t="s">
        <v>89</v>
      </c>
      <c r="AW112" s="13" t="s">
        <v>40</v>
      </c>
      <c r="AX112" s="13" t="s">
        <v>79</v>
      </c>
      <c r="AY112" s="246" t="s">
        <v>142</v>
      </c>
    </row>
    <row r="113" s="12" customFormat="1">
      <c r="B113" s="225"/>
      <c r="C113" s="226"/>
      <c r="D113" s="227" t="s">
        <v>159</v>
      </c>
      <c r="E113" s="228" t="s">
        <v>39</v>
      </c>
      <c r="F113" s="229" t="s">
        <v>542</v>
      </c>
      <c r="G113" s="226"/>
      <c r="H113" s="228" t="s">
        <v>39</v>
      </c>
      <c r="I113" s="230"/>
      <c r="J113" s="226"/>
      <c r="K113" s="226"/>
      <c r="L113" s="231"/>
      <c r="M113" s="232"/>
      <c r="N113" s="233"/>
      <c r="O113" s="233"/>
      <c r="P113" s="233"/>
      <c r="Q113" s="233"/>
      <c r="R113" s="233"/>
      <c r="S113" s="233"/>
      <c r="T113" s="234"/>
      <c r="AT113" s="235" t="s">
        <v>159</v>
      </c>
      <c r="AU113" s="235" t="s">
        <v>89</v>
      </c>
      <c r="AV113" s="12" t="s">
        <v>87</v>
      </c>
      <c r="AW113" s="12" t="s">
        <v>40</v>
      </c>
      <c r="AX113" s="12" t="s">
        <v>79</v>
      </c>
      <c r="AY113" s="235" t="s">
        <v>142</v>
      </c>
    </row>
    <row r="114" s="13" customFormat="1">
      <c r="B114" s="236"/>
      <c r="C114" s="237"/>
      <c r="D114" s="227" t="s">
        <v>159</v>
      </c>
      <c r="E114" s="238" t="s">
        <v>39</v>
      </c>
      <c r="F114" s="239" t="s">
        <v>89</v>
      </c>
      <c r="G114" s="237"/>
      <c r="H114" s="240">
        <v>2</v>
      </c>
      <c r="I114" s="241"/>
      <c r="J114" s="237"/>
      <c r="K114" s="237"/>
      <c r="L114" s="242"/>
      <c r="M114" s="243"/>
      <c r="N114" s="244"/>
      <c r="O114" s="244"/>
      <c r="P114" s="244"/>
      <c r="Q114" s="244"/>
      <c r="R114" s="244"/>
      <c r="S114" s="244"/>
      <c r="T114" s="245"/>
      <c r="AT114" s="246" t="s">
        <v>159</v>
      </c>
      <c r="AU114" s="246" t="s">
        <v>89</v>
      </c>
      <c r="AV114" s="13" t="s">
        <v>89</v>
      </c>
      <c r="AW114" s="13" t="s">
        <v>40</v>
      </c>
      <c r="AX114" s="13" t="s">
        <v>79</v>
      </c>
      <c r="AY114" s="246" t="s">
        <v>142</v>
      </c>
    </row>
    <row r="115" s="12" customFormat="1">
      <c r="B115" s="225"/>
      <c r="C115" s="226"/>
      <c r="D115" s="227" t="s">
        <v>159</v>
      </c>
      <c r="E115" s="228" t="s">
        <v>39</v>
      </c>
      <c r="F115" s="229" t="s">
        <v>543</v>
      </c>
      <c r="G115" s="226"/>
      <c r="H115" s="228" t="s">
        <v>39</v>
      </c>
      <c r="I115" s="230"/>
      <c r="J115" s="226"/>
      <c r="K115" s="226"/>
      <c r="L115" s="231"/>
      <c r="M115" s="232"/>
      <c r="N115" s="233"/>
      <c r="O115" s="233"/>
      <c r="P115" s="233"/>
      <c r="Q115" s="233"/>
      <c r="R115" s="233"/>
      <c r="S115" s="233"/>
      <c r="T115" s="234"/>
      <c r="AT115" s="235" t="s">
        <v>159</v>
      </c>
      <c r="AU115" s="235" t="s">
        <v>89</v>
      </c>
      <c r="AV115" s="12" t="s">
        <v>87</v>
      </c>
      <c r="AW115" s="12" t="s">
        <v>40</v>
      </c>
      <c r="AX115" s="12" t="s">
        <v>79</v>
      </c>
      <c r="AY115" s="235" t="s">
        <v>142</v>
      </c>
    </row>
    <row r="116" s="13" customFormat="1">
      <c r="B116" s="236"/>
      <c r="C116" s="237"/>
      <c r="D116" s="227" t="s">
        <v>159</v>
      </c>
      <c r="E116" s="238" t="s">
        <v>39</v>
      </c>
      <c r="F116" s="239" t="s">
        <v>89</v>
      </c>
      <c r="G116" s="237"/>
      <c r="H116" s="240">
        <v>2</v>
      </c>
      <c r="I116" s="241"/>
      <c r="J116" s="237"/>
      <c r="K116" s="237"/>
      <c r="L116" s="242"/>
      <c r="M116" s="243"/>
      <c r="N116" s="244"/>
      <c r="O116" s="244"/>
      <c r="P116" s="244"/>
      <c r="Q116" s="244"/>
      <c r="R116" s="244"/>
      <c r="S116" s="244"/>
      <c r="T116" s="245"/>
      <c r="AT116" s="246" t="s">
        <v>159</v>
      </c>
      <c r="AU116" s="246" t="s">
        <v>89</v>
      </c>
      <c r="AV116" s="13" t="s">
        <v>89</v>
      </c>
      <c r="AW116" s="13" t="s">
        <v>40</v>
      </c>
      <c r="AX116" s="13" t="s">
        <v>79</v>
      </c>
      <c r="AY116" s="246" t="s">
        <v>142</v>
      </c>
    </row>
    <row r="117" s="12" customFormat="1">
      <c r="B117" s="225"/>
      <c r="C117" s="226"/>
      <c r="D117" s="227" t="s">
        <v>159</v>
      </c>
      <c r="E117" s="228" t="s">
        <v>39</v>
      </c>
      <c r="F117" s="229" t="s">
        <v>544</v>
      </c>
      <c r="G117" s="226"/>
      <c r="H117" s="228" t="s">
        <v>39</v>
      </c>
      <c r="I117" s="230"/>
      <c r="J117" s="226"/>
      <c r="K117" s="226"/>
      <c r="L117" s="231"/>
      <c r="M117" s="232"/>
      <c r="N117" s="233"/>
      <c r="O117" s="233"/>
      <c r="P117" s="233"/>
      <c r="Q117" s="233"/>
      <c r="R117" s="233"/>
      <c r="S117" s="233"/>
      <c r="T117" s="234"/>
      <c r="AT117" s="235" t="s">
        <v>159</v>
      </c>
      <c r="AU117" s="235" t="s">
        <v>89</v>
      </c>
      <c r="AV117" s="12" t="s">
        <v>87</v>
      </c>
      <c r="AW117" s="12" t="s">
        <v>40</v>
      </c>
      <c r="AX117" s="12" t="s">
        <v>79</v>
      </c>
      <c r="AY117" s="235" t="s">
        <v>142</v>
      </c>
    </row>
    <row r="118" s="13" customFormat="1">
      <c r="B118" s="236"/>
      <c r="C118" s="237"/>
      <c r="D118" s="227" t="s">
        <v>159</v>
      </c>
      <c r="E118" s="238" t="s">
        <v>39</v>
      </c>
      <c r="F118" s="239" t="s">
        <v>87</v>
      </c>
      <c r="G118" s="237"/>
      <c r="H118" s="240">
        <v>1</v>
      </c>
      <c r="I118" s="241"/>
      <c r="J118" s="237"/>
      <c r="K118" s="237"/>
      <c r="L118" s="242"/>
      <c r="M118" s="243"/>
      <c r="N118" s="244"/>
      <c r="O118" s="244"/>
      <c r="P118" s="244"/>
      <c r="Q118" s="244"/>
      <c r="R118" s="244"/>
      <c r="S118" s="244"/>
      <c r="T118" s="245"/>
      <c r="AT118" s="246" t="s">
        <v>159</v>
      </c>
      <c r="AU118" s="246" t="s">
        <v>89</v>
      </c>
      <c r="AV118" s="13" t="s">
        <v>89</v>
      </c>
      <c r="AW118" s="13" t="s">
        <v>40</v>
      </c>
      <c r="AX118" s="13" t="s">
        <v>79</v>
      </c>
      <c r="AY118" s="246" t="s">
        <v>142</v>
      </c>
    </row>
    <row r="119" s="14" customFormat="1">
      <c r="B119" s="247"/>
      <c r="C119" s="248"/>
      <c r="D119" s="227" t="s">
        <v>159</v>
      </c>
      <c r="E119" s="249" t="s">
        <v>39</v>
      </c>
      <c r="F119" s="250" t="s">
        <v>163</v>
      </c>
      <c r="G119" s="248"/>
      <c r="H119" s="251">
        <v>1099</v>
      </c>
      <c r="I119" s="252"/>
      <c r="J119" s="248"/>
      <c r="K119" s="248"/>
      <c r="L119" s="253"/>
      <c r="M119" s="254"/>
      <c r="N119" s="255"/>
      <c r="O119" s="255"/>
      <c r="P119" s="255"/>
      <c r="Q119" s="255"/>
      <c r="R119" s="255"/>
      <c r="S119" s="255"/>
      <c r="T119" s="256"/>
      <c r="AT119" s="257" t="s">
        <v>159</v>
      </c>
      <c r="AU119" s="257" t="s">
        <v>89</v>
      </c>
      <c r="AV119" s="14" t="s">
        <v>149</v>
      </c>
      <c r="AW119" s="14" t="s">
        <v>40</v>
      </c>
      <c r="AX119" s="14" t="s">
        <v>87</v>
      </c>
      <c r="AY119" s="257" t="s">
        <v>142</v>
      </c>
    </row>
    <row r="120" s="14" customFormat="1">
      <c r="B120" s="247"/>
      <c r="C120" s="248"/>
      <c r="D120" s="227" t="s">
        <v>159</v>
      </c>
      <c r="E120" s="249" t="s">
        <v>39</v>
      </c>
      <c r="F120" s="250" t="s">
        <v>163</v>
      </c>
      <c r="G120" s="248"/>
      <c r="H120" s="251">
        <v>0</v>
      </c>
      <c r="I120" s="252"/>
      <c r="J120" s="248"/>
      <c r="K120" s="248"/>
      <c r="L120" s="253"/>
      <c r="M120" s="254"/>
      <c r="N120" s="255"/>
      <c r="O120" s="255"/>
      <c r="P120" s="255"/>
      <c r="Q120" s="255"/>
      <c r="R120" s="255"/>
      <c r="S120" s="255"/>
      <c r="T120" s="256"/>
      <c r="AT120" s="257" t="s">
        <v>159</v>
      </c>
      <c r="AU120" s="257" t="s">
        <v>89</v>
      </c>
      <c r="AV120" s="14" t="s">
        <v>149</v>
      </c>
      <c r="AW120" s="14" t="s">
        <v>40</v>
      </c>
      <c r="AX120" s="14" t="s">
        <v>79</v>
      </c>
      <c r="AY120" s="257" t="s">
        <v>142</v>
      </c>
    </row>
    <row r="121" s="1" customFormat="1" ht="24" customHeight="1">
      <c r="B121" s="39"/>
      <c r="C121" s="212" t="s">
        <v>149</v>
      </c>
      <c r="D121" s="212" t="s">
        <v>144</v>
      </c>
      <c r="E121" s="213" t="s">
        <v>545</v>
      </c>
      <c r="F121" s="214" t="s">
        <v>546</v>
      </c>
      <c r="G121" s="215" t="s">
        <v>153</v>
      </c>
      <c r="H121" s="216">
        <v>3</v>
      </c>
      <c r="I121" s="217"/>
      <c r="J121" s="218">
        <f>ROUND(I121*H121,2)</f>
        <v>0</v>
      </c>
      <c r="K121" s="214" t="s">
        <v>148</v>
      </c>
      <c r="L121" s="44"/>
      <c r="M121" s="219" t="s">
        <v>39</v>
      </c>
      <c r="N121" s="220" t="s">
        <v>50</v>
      </c>
      <c r="O121" s="84"/>
      <c r="P121" s="221">
        <f>O121*H121</f>
        <v>0</v>
      </c>
      <c r="Q121" s="221">
        <v>0</v>
      </c>
      <c r="R121" s="221">
        <f>Q121*H121</f>
        <v>0</v>
      </c>
      <c r="S121" s="221">
        <v>0</v>
      </c>
      <c r="T121" s="222">
        <f>S121*H121</f>
        <v>0</v>
      </c>
      <c r="AR121" s="223" t="s">
        <v>149</v>
      </c>
      <c r="AT121" s="223" t="s">
        <v>144</v>
      </c>
      <c r="AU121" s="223" t="s">
        <v>89</v>
      </c>
      <c r="AY121" s="17" t="s">
        <v>142</v>
      </c>
      <c r="BE121" s="224">
        <f>IF(N121="základní",J121,0)</f>
        <v>0</v>
      </c>
      <c r="BF121" s="224">
        <f>IF(N121="snížená",J121,0)</f>
        <v>0</v>
      </c>
      <c r="BG121" s="224">
        <f>IF(N121="zákl. přenesená",J121,0)</f>
        <v>0</v>
      </c>
      <c r="BH121" s="224">
        <f>IF(N121="sníž. přenesená",J121,0)</f>
        <v>0</v>
      </c>
      <c r="BI121" s="224">
        <f>IF(N121="nulová",J121,0)</f>
        <v>0</v>
      </c>
      <c r="BJ121" s="17" t="s">
        <v>87</v>
      </c>
      <c r="BK121" s="224">
        <f>ROUND(I121*H121,2)</f>
        <v>0</v>
      </c>
      <c r="BL121" s="17" t="s">
        <v>149</v>
      </c>
      <c r="BM121" s="223" t="s">
        <v>547</v>
      </c>
    </row>
    <row r="122" s="1" customFormat="1" ht="16.5" customHeight="1">
      <c r="B122" s="39"/>
      <c r="C122" s="263" t="s">
        <v>169</v>
      </c>
      <c r="D122" s="263" t="s">
        <v>246</v>
      </c>
      <c r="E122" s="264" t="s">
        <v>548</v>
      </c>
      <c r="F122" s="265" t="s">
        <v>549</v>
      </c>
      <c r="G122" s="266" t="s">
        <v>153</v>
      </c>
      <c r="H122" s="267">
        <v>3</v>
      </c>
      <c r="I122" s="268"/>
      <c r="J122" s="269">
        <f>ROUND(I122*H122,2)</f>
        <v>0</v>
      </c>
      <c r="K122" s="265" t="s">
        <v>148</v>
      </c>
      <c r="L122" s="270"/>
      <c r="M122" s="271" t="s">
        <v>39</v>
      </c>
      <c r="N122" s="272" t="s">
        <v>50</v>
      </c>
      <c r="O122" s="84"/>
      <c r="P122" s="221">
        <f>O122*H122</f>
        <v>0</v>
      </c>
      <c r="Q122" s="221">
        <v>0.0050000000000000001</v>
      </c>
      <c r="R122" s="221">
        <f>Q122*H122</f>
        <v>0.014999999999999999</v>
      </c>
      <c r="S122" s="221">
        <v>0</v>
      </c>
      <c r="T122" s="222">
        <f>S122*H122</f>
        <v>0</v>
      </c>
      <c r="AR122" s="223" t="s">
        <v>188</v>
      </c>
      <c r="AT122" s="223" t="s">
        <v>246</v>
      </c>
      <c r="AU122" s="223" t="s">
        <v>89</v>
      </c>
      <c r="AY122" s="17" t="s">
        <v>142</v>
      </c>
      <c r="BE122" s="224">
        <f>IF(N122="základní",J122,0)</f>
        <v>0</v>
      </c>
      <c r="BF122" s="224">
        <f>IF(N122="snížená",J122,0)</f>
        <v>0</v>
      </c>
      <c r="BG122" s="224">
        <f>IF(N122="zákl. přenesená",J122,0)</f>
        <v>0</v>
      </c>
      <c r="BH122" s="224">
        <f>IF(N122="sníž. přenesená",J122,0)</f>
        <v>0</v>
      </c>
      <c r="BI122" s="224">
        <f>IF(N122="nulová",J122,0)</f>
        <v>0</v>
      </c>
      <c r="BJ122" s="17" t="s">
        <v>87</v>
      </c>
      <c r="BK122" s="224">
        <f>ROUND(I122*H122,2)</f>
        <v>0</v>
      </c>
      <c r="BL122" s="17" t="s">
        <v>149</v>
      </c>
      <c r="BM122" s="223" t="s">
        <v>550</v>
      </c>
    </row>
    <row r="123" s="1" customFormat="1" ht="16.5" customHeight="1">
      <c r="B123" s="39"/>
      <c r="C123" s="212" t="s">
        <v>177</v>
      </c>
      <c r="D123" s="212" t="s">
        <v>144</v>
      </c>
      <c r="E123" s="213" t="s">
        <v>207</v>
      </c>
      <c r="F123" s="214" t="s">
        <v>551</v>
      </c>
      <c r="G123" s="215" t="s">
        <v>213</v>
      </c>
      <c r="H123" s="216">
        <v>1</v>
      </c>
      <c r="I123" s="217"/>
      <c r="J123" s="218">
        <f>ROUND(I123*H123,2)</f>
        <v>0</v>
      </c>
      <c r="K123" s="214" t="s">
        <v>39</v>
      </c>
      <c r="L123" s="44"/>
      <c r="M123" s="219" t="s">
        <v>39</v>
      </c>
      <c r="N123" s="220" t="s">
        <v>50</v>
      </c>
      <c r="O123" s="84"/>
      <c r="P123" s="221">
        <f>O123*H123</f>
        <v>0</v>
      </c>
      <c r="Q123" s="221">
        <v>0</v>
      </c>
      <c r="R123" s="221">
        <f>Q123*H123</f>
        <v>0</v>
      </c>
      <c r="S123" s="221">
        <v>0</v>
      </c>
      <c r="T123" s="222">
        <f>S123*H123</f>
        <v>0</v>
      </c>
      <c r="AR123" s="223" t="s">
        <v>149</v>
      </c>
      <c r="AT123" s="223" t="s">
        <v>144</v>
      </c>
      <c r="AU123" s="223" t="s">
        <v>89</v>
      </c>
      <c r="AY123" s="17" t="s">
        <v>142</v>
      </c>
      <c r="BE123" s="224">
        <f>IF(N123="základní",J123,0)</f>
        <v>0</v>
      </c>
      <c r="BF123" s="224">
        <f>IF(N123="snížená",J123,0)</f>
        <v>0</v>
      </c>
      <c r="BG123" s="224">
        <f>IF(N123="zákl. přenesená",J123,0)</f>
        <v>0</v>
      </c>
      <c r="BH123" s="224">
        <f>IF(N123="sníž. přenesená",J123,0)</f>
        <v>0</v>
      </c>
      <c r="BI123" s="224">
        <f>IF(N123="nulová",J123,0)</f>
        <v>0</v>
      </c>
      <c r="BJ123" s="17" t="s">
        <v>87</v>
      </c>
      <c r="BK123" s="224">
        <f>ROUND(I123*H123,2)</f>
        <v>0</v>
      </c>
      <c r="BL123" s="17" t="s">
        <v>149</v>
      </c>
      <c r="BM123" s="223" t="s">
        <v>552</v>
      </c>
    </row>
    <row r="124" s="1" customFormat="1">
      <c r="B124" s="39"/>
      <c r="C124" s="40"/>
      <c r="D124" s="227" t="s">
        <v>269</v>
      </c>
      <c r="E124" s="40"/>
      <c r="F124" s="273" t="s">
        <v>553</v>
      </c>
      <c r="G124" s="40"/>
      <c r="H124" s="40"/>
      <c r="I124" s="136"/>
      <c r="J124" s="40"/>
      <c r="K124" s="40"/>
      <c r="L124" s="44"/>
      <c r="M124" s="278"/>
      <c r="N124" s="260"/>
      <c r="O124" s="260"/>
      <c r="P124" s="260"/>
      <c r="Q124" s="260"/>
      <c r="R124" s="260"/>
      <c r="S124" s="260"/>
      <c r="T124" s="279"/>
      <c r="AT124" s="17" t="s">
        <v>269</v>
      </c>
      <c r="AU124" s="17" t="s">
        <v>89</v>
      </c>
    </row>
    <row r="125" s="1" customFormat="1" ht="6.96" customHeight="1">
      <c r="B125" s="59"/>
      <c r="C125" s="60"/>
      <c r="D125" s="60"/>
      <c r="E125" s="60"/>
      <c r="F125" s="60"/>
      <c r="G125" s="60"/>
      <c r="H125" s="60"/>
      <c r="I125" s="162"/>
      <c r="J125" s="60"/>
      <c r="K125" s="60"/>
      <c r="L125" s="44"/>
    </row>
  </sheetData>
  <sheetProtection sheet="1" autoFilter="0" formatColumns="0" formatRows="0" objects="1" scenarios="1" spinCount="100000" saltValue="RhfOTjZ7Ko/m0yRu5J18wK24D3HZeYMWDhejfxM1SMioeidw8W/sQWLX8KSrmD9ffiVPsASFPpCdpNEoHNBU/Q==" hashValue="eRKxNtFjGpZEYbOfNdc+3q68/s5VocGmrKmwwnFg6G+5baxJBzftdPG4DJvbMW2JeTfWlhJytO1yP+l6hpSd/g==" algorithmName="SHA-512" password="CC35"/>
  <autoFilter ref="C80:K124"/>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115</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554</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16.5" customHeight="1">
      <c r="B27" s="141"/>
      <c r="E27" s="142" t="s">
        <v>39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ROUND(J85,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ROUND((SUM(BE85:BE97)),  2)</f>
        <v>0</v>
      </c>
      <c r="I33" s="151">
        <v>0.20999999999999999</v>
      </c>
      <c r="J33" s="150">
        <f>ROUND(((SUM(BE85:BE97))*I33),  2)</f>
        <v>0</v>
      </c>
      <c r="L33" s="44"/>
    </row>
    <row r="34" s="1" customFormat="1" ht="14.4" customHeight="1">
      <c r="B34" s="44"/>
      <c r="E34" s="134" t="s">
        <v>51</v>
      </c>
      <c r="F34" s="150">
        <f>ROUND((SUM(BF85:BF97)),  2)</f>
        <v>0</v>
      </c>
      <c r="I34" s="151">
        <v>0.14999999999999999</v>
      </c>
      <c r="J34" s="150">
        <f>ROUND(((SUM(BF85:BF97))*I34),  2)</f>
        <v>0</v>
      </c>
      <c r="L34" s="44"/>
    </row>
    <row r="35" hidden="1" s="1" customFormat="1" ht="14.4" customHeight="1">
      <c r="B35" s="44"/>
      <c r="E35" s="134" t="s">
        <v>52</v>
      </c>
      <c r="F35" s="150">
        <f>ROUND((SUM(BG85:BG97)),  2)</f>
        <v>0</v>
      </c>
      <c r="I35" s="151">
        <v>0.20999999999999999</v>
      </c>
      <c r="J35" s="150">
        <f>0</f>
        <v>0</v>
      </c>
      <c r="L35" s="44"/>
    </row>
    <row r="36" hidden="1" s="1" customFormat="1" ht="14.4" customHeight="1">
      <c r="B36" s="44"/>
      <c r="E36" s="134" t="s">
        <v>53</v>
      </c>
      <c r="F36" s="150">
        <f>ROUND((SUM(BH85:BH97)),  2)</f>
        <v>0</v>
      </c>
      <c r="I36" s="151">
        <v>0.14999999999999999</v>
      </c>
      <c r="J36" s="150">
        <f>0</f>
        <v>0</v>
      </c>
      <c r="L36" s="44"/>
    </row>
    <row r="37" hidden="1" s="1" customFormat="1" ht="14.4" customHeight="1">
      <c r="B37" s="44"/>
      <c r="E37" s="134" t="s">
        <v>54</v>
      </c>
      <c r="F37" s="150">
        <f>ROUND((SUM(BI85:BI97)),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VRN - VRN</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J85</f>
        <v>0</v>
      </c>
      <c r="K59" s="40"/>
      <c r="L59" s="44"/>
      <c r="AU59" s="17" t="s">
        <v>122</v>
      </c>
    </row>
    <row r="60" s="8" customFormat="1" ht="24.96" customHeight="1">
      <c r="B60" s="172"/>
      <c r="C60" s="173"/>
      <c r="D60" s="174" t="s">
        <v>555</v>
      </c>
      <c r="E60" s="175"/>
      <c r="F60" s="175"/>
      <c r="G60" s="175"/>
      <c r="H60" s="175"/>
      <c r="I60" s="176"/>
      <c r="J60" s="177">
        <f>J86</f>
        <v>0</v>
      </c>
      <c r="K60" s="173"/>
      <c r="L60" s="178"/>
    </row>
    <row r="61" s="9" customFormat="1" ht="19.92" customHeight="1">
      <c r="B61" s="179"/>
      <c r="C61" s="180"/>
      <c r="D61" s="181" t="s">
        <v>556</v>
      </c>
      <c r="E61" s="182"/>
      <c r="F61" s="182"/>
      <c r="G61" s="182"/>
      <c r="H61" s="182"/>
      <c r="I61" s="183"/>
      <c r="J61" s="184">
        <f>J87</f>
        <v>0</v>
      </c>
      <c r="K61" s="180"/>
      <c r="L61" s="185"/>
    </row>
    <row r="62" s="9" customFormat="1" ht="19.92" customHeight="1">
      <c r="B62" s="179"/>
      <c r="C62" s="180"/>
      <c r="D62" s="181" t="s">
        <v>557</v>
      </c>
      <c r="E62" s="182"/>
      <c r="F62" s="182"/>
      <c r="G62" s="182"/>
      <c r="H62" s="182"/>
      <c r="I62" s="183"/>
      <c r="J62" s="184">
        <f>J89</f>
        <v>0</v>
      </c>
      <c r="K62" s="180"/>
      <c r="L62" s="185"/>
    </row>
    <row r="63" s="9" customFormat="1" ht="19.92" customHeight="1">
      <c r="B63" s="179"/>
      <c r="C63" s="180"/>
      <c r="D63" s="181" t="s">
        <v>558</v>
      </c>
      <c r="E63" s="182"/>
      <c r="F63" s="182"/>
      <c r="G63" s="182"/>
      <c r="H63" s="182"/>
      <c r="I63" s="183"/>
      <c r="J63" s="184">
        <f>J91</f>
        <v>0</v>
      </c>
      <c r="K63" s="180"/>
      <c r="L63" s="185"/>
    </row>
    <row r="64" s="9" customFormat="1" ht="19.92" customHeight="1">
      <c r="B64" s="179"/>
      <c r="C64" s="180"/>
      <c r="D64" s="181" t="s">
        <v>559</v>
      </c>
      <c r="E64" s="182"/>
      <c r="F64" s="182"/>
      <c r="G64" s="182"/>
      <c r="H64" s="182"/>
      <c r="I64" s="183"/>
      <c r="J64" s="184">
        <f>J93</f>
        <v>0</v>
      </c>
      <c r="K64" s="180"/>
      <c r="L64" s="185"/>
    </row>
    <row r="65" s="9" customFormat="1" ht="19.92" customHeight="1">
      <c r="B65" s="179"/>
      <c r="C65" s="180"/>
      <c r="D65" s="181" t="s">
        <v>560</v>
      </c>
      <c r="E65" s="182"/>
      <c r="F65" s="182"/>
      <c r="G65" s="182"/>
      <c r="H65" s="182"/>
      <c r="I65" s="183"/>
      <c r="J65" s="184">
        <f>J95</f>
        <v>0</v>
      </c>
      <c r="K65" s="180"/>
      <c r="L65" s="185"/>
    </row>
    <row r="66" s="1" customFormat="1" ht="21.84" customHeight="1">
      <c r="B66" s="39"/>
      <c r="C66" s="40"/>
      <c r="D66" s="40"/>
      <c r="E66" s="40"/>
      <c r="F66" s="40"/>
      <c r="G66" s="40"/>
      <c r="H66" s="40"/>
      <c r="I66" s="136"/>
      <c r="J66" s="40"/>
      <c r="K66" s="40"/>
      <c r="L66" s="44"/>
    </row>
    <row r="67" s="1" customFormat="1" ht="6.96" customHeight="1">
      <c r="B67" s="59"/>
      <c r="C67" s="60"/>
      <c r="D67" s="60"/>
      <c r="E67" s="60"/>
      <c r="F67" s="60"/>
      <c r="G67" s="60"/>
      <c r="H67" s="60"/>
      <c r="I67" s="162"/>
      <c r="J67" s="60"/>
      <c r="K67" s="60"/>
      <c r="L67" s="44"/>
    </row>
    <row r="71" s="1" customFormat="1" ht="6.96" customHeight="1">
      <c r="B71" s="61"/>
      <c r="C71" s="62"/>
      <c r="D71" s="62"/>
      <c r="E71" s="62"/>
      <c r="F71" s="62"/>
      <c r="G71" s="62"/>
      <c r="H71" s="62"/>
      <c r="I71" s="165"/>
      <c r="J71" s="62"/>
      <c r="K71" s="62"/>
      <c r="L71" s="44"/>
    </row>
    <row r="72" s="1" customFormat="1" ht="24.96" customHeight="1">
      <c r="B72" s="39"/>
      <c r="C72" s="23" t="s">
        <v>127</v>
      </c>
      <c r="D72" s="40"/>
      <c r="E72" s="40"/>
      <c r="F72" s="40"/>
      <c r="G72" s="40"/>
      <c r="H72" s="40"/>
      <c r="I72" s="136"/>
      <c r="J72" s="40"/>
      <c r="K72" s="40"/>
      <c r="L72" s="44"/>
    </row>
    <row r="73" s="1" customFormat="1" ht="6.96" customHeight="1">
      <c r="B73" s="39"/>
      <c r="C73" s="40"/>
      <c r="D73" s="40"/>
      <c r="E73" s="40"/>
      <c r="F73" s="40"/>
      <c r="G73" s="40"/>
      <c r="H73" s="40"/>
      <c r="I73" s="136"/>
      <c r="J73" s="40"/>
      <c r="K73" s="40"/>
      <c r="L73" s="44"/>
    </row>
    <row r="74" s="1" customFormat="1" ht="12" customHeight="1">
      <c r="B74" s="39"/>
      <c r="C74" s="32" t="s">
        <v>16</v>
      </c>
      <c r="D74" s="40"/>
      <c r="E74" s="40"/>
      <c r="F74" s="40"/>
      <c r="G74" s="40"/>
      <c r="H74" s="40"/>
      <c r="I74" s="136"/>
      <c r="J74" s="40"/>
      <c r="K74" s="40"/>
      <c r="L74" s="44"/>
    </row>
    <row r="75" s="1" customFormat="1" ht="16.5" customHeight="1">
      <c r="B75" s="39"/>
      <c r="C75" s="40"/>
      <c r="D75" s="40"/>
      <c r="E75" s="166" t="str">
        <f>E7</f>
        <v>Rekonstrukce komunikace Na Ovčíně Středokluky</v>
      </c>
      <c r="F75" s="32"/>
      <c r="G75" s="32"/>
      <c r="H75" s="32"/>
      <c r="I75" s="136"/>
      <c r="J75" s="40"/>
      <c r="K75" s="40"/>
      <c r="L75" s="44"/>
    </row>
    <row r="76" s="1" customFormat="1" ht="12" customHeight="1">
      <c r="B76" s="39"/>
      <c r="C76" s="32" t="s">
        <v>117</v>
      </c>
      <c r="D76" s="40"/>
      <c r="E76" s="40"/>
      <c r="F76" s="40"/>
      <c r="G76" s="40"/>
      <c r="H76" s="40"/>
      <c r="I76" s="136"/>
      <c r="J76" s="40"/>
      <c r="K76" s="40"/>
      <c r="L76" s="44"/>
    </row>
    <row r="77" s="1" customFormat="1" ht="16.5" customHeight="1">
      <c r="B77" s="39"/>
      <c r="C77" s="40"/>
      <c r="D77" s="40"/>
      <c r="E77" s="69" t="str">
        <f>E9</f>
        <v>VRN - VRN</v>
      </c>
      <c r="F77" s="40"/>
      <c r="G77" s="40"/>
      <c r="H77" s="40"/>
      <c r="I77" s="136"/>
      <c r="J77" s="40"/>
      <c r="K77" s="40"/>
      <c r="L77" s="44"/>
    </row>
    <row r="78" s="1" customFormat="1" ht="6.96" customHeight="1">
      <c r="B78" s="39"/>
      <c r="C78" s="40"/>
      <c r="D78" s="40"/>
      <c r="E78" s="40"/>
      <c r="F78" s="40"/>
      <c r="G78" s="40"/>
      <c r="H78" s="40"/>
      <c r="I78" s="136"/>
      <c r="J78" s="40"/>
      <c r="K78" s="40"/>
      <c r="L78" s="44"/>
    </row>
    <row r="79" s="1" customFormat="1" ht="12" customHeight="1">
      <c r="B79" s="39"/>
      <c r="C79" s="32" t="s">
        <v>22</v>
      </c>
      <c r="D79" s="40"/>
      <c r="E79" s="40"/>
      <c r="F79" s="27" t="str">
        <f>F12</f>
        <v>Středokluky, Středočeský kraj</v>
      </c>
      <c r="G79" s="40"/>
      <c r="H79" s="40"/>
      <c r="I79" s="139" t="s">
        <v>24</v>
      </c>
      <c r="J79" s="72" t="str">
        <f>IF(J12="","",J12)</f>
        <v>23. 2. 2019</v>
      </c>
      <c r="K79" s="40"/>
      <c r="L79" s="44"/>
    </row>
    <row r="80" s="1" customFormat="1" ht="6.96" customHeight="1">
      <c r="B80" s="39"/>
      <c r="C80" s="40"/>
      <c r="D80" s="40"/>
      <c r="E80" s="40"/>
      <c r="F80" s="40"/>
      <c r="G80" s="40"/>
      <c r="H80" s="40"/>
      <c r="I80" s="136"/>
      <c r="J80" s="40"/>
      <c r="K80" s="40"/>
      <c r="L80" s="44"/>
    </row>
    <row r="81" s="1" customFormat="1" ht="15.15" customHeight="1">
      <c r="B81" s="39"/>
      <c r="C81" s="32" t="s">
        <v>28</v>
      </c>
      <c r="D81" s="40"/>
      <c r="E81" s="40"/>
      <c r="F81" s="27" t="str">
        <f>E15</f>
        <v>Obec Středokluky</v>
      </c>
      <c r="G81" s="40"/>
      <c r="H81" s="40"/>
      <c r="I81" s="139" t="s">
        <v>36</v>
      </c>
      <c r="J81" s="37" t="str">
        <f>E21</f>
        <v>Ing. Robert Juřina_x0009_</v>
      </c>
      <c r="K81" s="40"/>
      <c r="L81" s="44"/>
    </row>
    <row r="82" s="1" customFormat="1" ht="27.9" customHeight="1">
      <c r="B82" s="39"/>
      <c r="C82" s="32" t="s">
        <v>34</v>
      </c>
      <c r="D82" s="40"/>
      <c r="E82" s="40"/>
      <c r="F82" s="27" t="str">
        <f>IF(E18="","",E18)</f>
        <v>Vyplň údaj</v>
      </c>
      <c r="G82" s="40"/>
      <c r="H82" s="40"/>
      <c r="I82" s="139" t="s">
        <v>41</v>
      </c>
      <c r="J82" s="37" t="str">
        <f>E24</f>
        <v>Bc. Monika Michálková</v>
      </c>
      <c r="K82" s="40"/>
      <c r="L82" s="44"/>
    </row>
    <row r="83" s="1" customFormat="1" ht="10.32" customHeight="1">
      <c r="B83" s="39"/>
      <c r="C83" s="40"/>
      <c r="D83" s="40"/>
      <c r="E83" s="40"/>
      <c r="F83" s="40"/>
      <c r="G83" s="40"/>
      <c r="H83" s="40"/>
      <c r="I83" s="136"/>
      <c r="J83" s="40"/>
      <c r="K83" s="40"/>
      <c r="L83" s="44"/>
    </row>
    <row r="84" s="10" customFormat="1" ht="29.28" customHeight="1">
      <c r="B84" s="186"/>
      <c r="C84" s="187" t="s">
        <v>128</v>
      </c>
      <c r="D84" s="188" t="s">
        <v>64</v>
      </c>
      <c r="E84" s="188" t="s">
        <v>60</v>
      </c>
      <c r="F84" s="188" t="s">
        <v>61</v>
      </c>
      <c r="G84" s="188" t="s">
        <v>129</v>
      </c>
      <c r="H84" s="188" t="s">
        <v>130</v>
      </c>
      <c r="I84" s="189" t="s">
        <v>131</v>
      </c>
      <c r="J84" s="188" t="s">
        <v>121</v>
      </c>
      <c r="K84" s="190" t="s">
        <v>132</v>
      </c>
      <c r="L84" s="191"/>
      <c r="M84" s="92" t="s">
        <v>39</v>
      </c>
      <c r="N84" s="93" t="s">
        <v>49</v>
      </c>
      <c r="O84" s="93" t="s">
        <v>133</v>
      </c>
      <c r="P84" s="93" t="s">
        <v>134</v>
      </c>
      <c r="Q84" s="93" t="s">
        <v>135</v>
      </c>
      <c r="R84" s="93" t="s">
        <v>136</v>
      </c>
      <c r="S84" s="93" t="s">
        <v>137</v>
      </c>
      <c r="T84" s="94" t="s">
        <v>138</v>
      </c>
    </row>
    <row r="85" s="1" customFormat="1" ht="22.8" customHeight="1">
      <c r="B85" s="39"/>
      <c r="C85" s="99" t="s">
        <v>139</v>
      </c>
      <c r="D85" s="40"/>
      <c r="E85" s="40"/>
      <c r="F85" s="40"/>
      <c r="G85" s="40"/>
      <c r="H85" s="40"/>
      <c r="I85" s="136"/>
      <c r="J85" s="192">
        <f>BK85</f>
        <v>0</v>
      </c>
      <c r="K85" s="40"/>
      <c r="L85" s="44"/>
      <c r="M85" s="95"/>
      <c r="N85" s="96"/>
      <c r="O85" s="96"/>
      <c r="P85" s="193">
        <f>P86</f>
        <v>0</v>
      </c>
      <c r="Q85" s="96"/>
      <c r="R85" s="193">
        <f>R86</f>
        <v>0</v>
      </c>
      <c r="S85" s="96"/>
      <c r="T85" s="194">
        <f>T86</f>
        <v>0</v>
      </c>
      <c r="AT85" s="17" t="s">
        <v>78</v>
      </c>
      <c r="AU85" s="17" t="s">
        <v>122</v>
      </c>
      <c r="BK85" s="195">
        <f>BK86</f>
        <v>0</v>
      </c>
    </row>
    <row r="86" s="11" customFormat="1" ht="25.92" customHeight="1">
      <c r="B86" s="196"/>
      <c r="C86" s="197"/>
      <c r="D86" s="198" t="s">
        <v>78</v>
      </c>
      <c r="E86" s="199" t="s">
        <v>114</v>
      </c>
      <c r="F86" s="199" t="s">
        <v>561</v>
      </c>
      <c r="G86" s="197"/>
      <c r="H86" s="197"/>
      <c r="I86" s="200"/>
      <c r="J86" s="201">
        <f>BK86</f>
        <v>0</v>
      </c>
      <c r="K86" s="197"/>
      <c r="L86" s="202"/>
      <c r="M86" s="203"/>
      <c r="N86" s="204"/>
      <c r="O86" s="204"/>
      <c r="P86" s="205">
        <f>P87+P89+P91+P93+P95</f>
        <v>0</v>
      </c>
      <c r="Q86" s="204"/>
      <c r="R86" s="205">
        <f>R87+R89+R91+R93+R95</f>
        <v>0</v>
      </c>
      <c r="S86" s="204"/>
      <c r="T86" s="206">
        <f>T87+T89+T91+T93+T95</f>
        <v>0</v>
      </c>
      <c r="AR86" s="207" t="s">
        <v>169</v>
      </c>
      <c r="AT86" s="208" t="s">
        <v>78</v>
      </c>
      <c r="AU86" s="208" t="s">
        <v>79</v>
      </c>
      <c r="AY86" s="207" t="s">
        <v>142</v>
      </c>
      <c r="BK86" s="209">
        <f>BK87+BK89+BK91+BK93+BK95</f>
        <v>0</v>
      </c>
    </row>
    <row r="87" s="11" customFormat="1" ht="22.8" customHeight="1">
      <c r="B87" s="196"/>
      <c r="C87" s="197"/>
      <c r="D87" s="198" t="s">
        <v>78</v>
      </c>
      <c r="E87" s="210" t="s">
        <v>562</v>
      </c>
      <c r="F87" s="210" t="s">
        <v>563</v>
      </c>
      <c r="G87" s="197"/>
      <c r="H87" s="197"/>
      <c r="I87" s="200"/>
      <c r="J87" s="211">
        <f>BK87</f>
        <v>0</v>
      </c>
      <c r="K87" s="197"/>
      <c r="L87" s="202"/>
      <c r="M87" s="203"/>
      <c r="N87" s="204"/>
      <c r="O87" s="204"/>
      <c r="P87" s="205">
        <f>P88</f>
        <v>0</v>
      </c>
      <c r="Q87" s="204"/>
      <c r="R87" s="205">
        <f>R88</f>
        <v>0</v>
      </c>
      <c r="S87" s="204"/>
      <c r="T87" s="206">
        <f>T88</f>
        <v>0</v>
      </c>
      <c r="AR87" s="207" t="s">
        <v>169</v>
      </c>
      <c r="AT87" s="208" t="s">
        <v>78</v>
      </c>
      <c r="AU87" s="208" t="s">
        <v>87</v>
      </c>
      <c r="AY87" s="207" t="s">
        <v>142</v>
      </c>
      <c r="BK87" s="209">
        <f>BK88</f>
        <v>0</v>
      </c>
    </row>
    <row r="88" s="1" customFormat="1" ht="16.5" customHeight="1">
      <c r="B88" s="39"/>
      <c r="C88" s="212" t="s">
        <v>87</v>
      </c>
      <c r="D88" s="212" t="s">
        <v>144</v>
      </c>
      <c r="E88" s="213" t="s">
        <v>564</v>
      </c>
      <c r="F88" s="214" t="s">
        <v>563</v>
      </c>
      <c r="G88" s="215" t="s">
        <v>565</v>
      </c>
      <c r="H88" s="216">
        <v>1</v>
      </c>
      <c r="I88" s="217"/>
      <c r="J88" s="218">
        <f>ROUND(I88*H88,2)</f>
        <v>0</v>
      </c>
      <c r="K88" s="214" t="s">
        <v>148</v>
      </c>
      <c r="L88" s="44"/>
      <c r="M88" s="219" t="s">
        <v>39</v>
      </c>
      <c r="N88" s="220" t="s">
        <v>50</v>
      </c>
      <c r="O88" s="84"/>
      <c r="P88" s="221">
        <f>O88*H88</f>
        <v>0</v>
      </c>
      <c r="Q88" s="221">
        <v>0</v>
      </c>
      <c r="R88" s="221">
        <f>Q88*H88</f>
        <v>0</v>
      </c>
      <c r="S88" s="221">
        <v>0</v>
      </c>
      <c r="T88" s="222">
        <f>S88*H88</f>
        <v>0</v>
      </c>
      <c r="AR88" s="223" t="s">
        <v>566</v>
      </c>
      <c r="AT88" s="223" t="s">
        <v>144</v>
      </c>
      <c r="AU88" s="223" t="s">
        <v>89</v>
      </c>
      <c r="AY88" s="17" t="s">
        <v>142</v>
      </c>
      <c r="BE88" s="224">
        <f>IF(N88="základní",J88,0)</f>
        <v>0</v>
      </c>
      <c r="BF88" s="224">
        <f>IF(N88="snížená",J88,0)</f>
        <v>0</v>
      </c>
      <c r="BG88" s="224">
        <f>IF(N88="zákl. přenesená",J88,0)</f>
        <v>0</v>
      </c>
      <c r="BH88" s="224">
        <f>IF(N88="sníž. přenesená",J88,0)</f>
        <v>0</v>
      </c>
      <c r="BI88" s="224">
        <f>IF(N88="nulová",J88,0)</f>
        <v>0</v>
      </c>
      <c r="BJ88" s="17" t="s">
        <v>87</v>
      </c>
      <c r="BK88" s="224">
        <f>ROUND(I88*H88,2)</f>
        <v>0</v>
      </c>
      <c r="BL88" s="17" t="s">
        <v>566</v>
      </c>
      <c r="BM88" s="223" t="s">
        <v>567</v>
      </c>
    </row>
    <row r="89" s="11" customFormat="1" ht="22.8" customHeight="1">
      <c r="B89" s="196"/>
      <c r="C89" s="197"/>
      <c r="D89" s="198" t="s">
        <v>78</v>
      </c>
      <c r="E89" s="210" t="s">
        <v>568</v>
      </c>
      <c r="F89" s="210" t="s">
        <v>569</v>
      </c>
      <c r="G89" s="197"/>
      <c r="H89" s="197"/>
      <c r="I89" s="200"/>
      <c r="J89" s="211">
        <f>BK89</f>
        <v>0</v>
      </c>
      <c r="K89" s="197"/>
      <c r="L89" s="202"/>
      <c r="M89" s="203"/>
      <c r="N89" s="204"/>
      <c r="O89" s="204"/>
      <c r="P89" s="205">
        <f>P90</f>
        <v>0</v>
      </c>
      <c r="Q89" s="204"/>
      <c r="R89" s="205">
        <f>R90</f>
        <v>0</v>
      </c>
      <c r="S89" s="204"/>
      <c r="T89" s="206">
        <f>T90</f>
        <v>0</v>
      </c>
      <c r="AR89" s="207" t="s">
        <v>169</v>
      </c>
      <c r="AT89" s="208" t="s">
        <v>78</v>
      </c>
      <c r="AU89" s="208" t="s">
        <v>87</v>
      </c>
      <c r="AY89" s="207" t="s">
        <v>142</v>
      </c>
      <c r="BK89" s="209">
        <f>BK90</f>
        <v>0</v>
      </c>
    </row>
    <row r="90" s="1" customFormat="1" ht="16.5" customHeight="1">
      <c r="B90" s="39"/>
      <c r="C90" s="212" t="s">
        <v>89</v>
      </c>
      <c r="D90" s="212" t="s">
        <v>144</v>
      </c>
      <c r="E90" s="213" t="s">
        <v>570</v>
      </c>
      <c r="F90" s="214" t="s">
        <v>569</v>
      </c>
      <c r="G90" s="215" t="s">
        <v>565</v>
      </c>
      <c r="H90" s="216">
        <v>1</v>
      </c>
      <c r="I90" s="217"/>
      <c r="J90" s="218">
        <f>ROUND(I90*H90,2)</f>
        <v>0</v>
      </c>
      <c r="K90" s="214" t="s">
        <v>148</v>
      </c>
      <c r="L90" s="44"/>
      <c r="M90" s="219" t="s">
        <v>39</v>
      </c>
      <c r="N90" s="220" t="s">
        <v>50</v>
      </c>
      <c r="O90" s="84"/>
      <c r="P90" s="221">
        <f>O90*H90</f>
        <v>0</v>
      </c>
      <c r="Q90" s="221">
        <v>0</v>
      </c>
      <c r="R90" s="221">
        <f>Q90*H90</f>
        <v>0</v>
      </c>
      <c r="S90" s="221">
        <v>0</v>
      </c>
      <c r="T90" s="222">
        <f>S90*H90</f>
        <v>0</v>
      </c>
      <c r="AR90" s="223" t="s">
        <v>566</v>
      </c>
      <c r="AT90" s="223" t="s">
        <v>144</v>
      </c>
      <c r="AU90" s="223" t="s">
        <v>89</v>
      </c>
      <c r="AY90" s="17" t="s">
        <v>142</v>
      </c>
      <c r="BE90" s="224">
        <f>IF(N90="základní",J90,0)</f>
        <v>0</v>
      </c>
      <c r="BF90" s="224">
        <f>IF(N90="snížená",J90,0)</f>
        <v>0</v>
      </c>
      <c r="BG90" s="224">
        <f>IF(N90="zákl. přenesená",J90,0)</f>
        <v>0</v>
      </c>
      <c r="BH90" s="224">
        <f>IF(N90="sníž. přenesená",J90,0)</f>
        <v>0</v>
      </c>
      <c r="BI90" s="224">
        <f>IF(N90="nulová",J90,0)</f>
        <v>0</v>
      </c>
      <c r="BJ90" s="17" t="s">
        <v>87</v>
      </c>
      <c r="BK90" s="224">
        <f>ROUND(I90*H90,2)</f>
        <v>0</v>
      </c>
      <c r="BL90" s="17" t="s">
        <v>566</v>
      </c>
      <c r="BM90" s="223" t="s">
        <v>571</v>
      </c>
    </row>
    <row r="91" s="11" customFormat="1" ht="22.8" customHeight="1">
      <c r="B91" s="196"/>
      <c r="C91" s="197"/>
      <c r="D91" s="198" t="s">
        <v>78</v>
      </c>
      <c r="E91" s="210" t="s">
        <v>572</v>
      </c>
      <c r="F91" s="210" t="s">
        <v>573</v>
      </c>
      <c r="G91" s="197"/>
      <c r="H91" s="197"/>
      <c r="I91" s="200"/>
      <c r="J91" s="211">
        <f>BK91</f>
        <v>0</v>
      </c>
      <c r="K91" s="197"/>
      <c r="L91" s="202"/>
      <c r="M91" s="203"/>
      <c r="N91" s="204"/>
      <c r="O91" s="204"/>
      <c r="P91" s="205">
        <f>P92</f>
        <v>0</v>
      </c>
      <c r="Q91" s="204"/>
      <c r="R91" s="205">
        <f>R92</f>
        <v>0</v>
      </c>
      <c r="S91" s="204"/>
      <c r="T91" s="206">
        <f>T92</f>
        <v>0</v>
      </c>
      <c r="AR91" s="207" t="s">
        <v>169</v>
      </c>
      <c r="AT91" s="208" t="s">
        <v>78</v>
      </c>
      <c r="AU91" s="208" t="s">
        <v>87</v>
      </c>
      <c r="AY91" s="207" t="s">
        <v>142</v>
      </c>
      <c r="BK91" s="209">
        <f>BK92</f>
        <v>0</v>
      </c>
    </row>
    <row r="92" s="1" customFormat="1" ht="16.5" customHeight="1">
      <c r="B92" s="39"/>
      <c r="C92" s="212" t="s">
        <v>155</v>
      </c>
      <c r="D92" s="212" t="s">
        <v>144</v>
      </c>
      <c r="E92" s="213" t="s">
        <v>574</v>
      </c>
      <c r="F92" s="214" t="s">
        <v>573</v>
      </c>
      <c r="G92" s="215" t="s">
        <v>565</v>
      </c>
      <c r="H92" s="216">
        <v>1</v>
      </c>
      <c r="I92" s="217"/>
      <c r="J92" s="218">
        <f>ROUND(I92*H92,2)</f>
        <v>0</v>
      </c>
      <c r="K92" s="214" t="s">
        <v>148</v>
      </c>
      <c r="L92" s="44"/>
      <c r="M92" s="219" t="s">
        <v>39</v>
      </c>
      <c r="N92" s="220" t="s">
        <v>50</v>
      </c>
      <c r="O92" s="84"/>
      <c r="P92" s="221">
        <f>O92*H92</f>
        <v>0</v>
      </c>
      <c r="Q92" s="221">
        <v>0</v>
      </c>
      <c r="R92" s="221">
        <f>Q92*H92</f>
        <v>0</v>
      </c>
      <c r="S92" s="221">
        <v>0</v>
      </c>
      <c r="T92" s="222">
        <f>S92*H92</f>
        <v>0</v>
      </c>
      <c r="AR92" s="223" t="s">
        <v>566</v>
      </c>
      <c r="AT92" s="223" t="s">
        <v>144</v>
      </c>
      <c r="AU92" s="223" t="s">
        <v>89</v>
      </c>
      <c r="AY92" s="17" t="s">
        <v>142</v>
      </c>
      <c r="BE92" s="224">
        <f>IF(N92="základní",J92,0)</f>
        <v>0</v>
      </c>
      <c r="BF92" s="224">
        <f>IF(N92="snížená",J92,0)</f>
        <v>0</v>
      </c>
      <c r="BG92" s="224">
        <f>IF(N92="zákl. přenesená",J92,0)</f>
        <v>0</v>
      </c>
      <c r="BH92" s="224">
        <f>IF(N92="sníž. přenesená",J92,0)</f>
        <v>0</v>
      </c>
      <c r="BI92" s="224">
        <f>IF(N92="nulová",J92,0)</f>
        <v>0</v>
      </c>
      <c r="BJ92" s="17" t="s">
        <v>87</v>
      </c>
      <c r="BK92" s="224">
        <f>ROUND(I92*H92,2)</f>
        <v>0</v>
      </c>
      <c r="BL92" s="17" t="s">
        <v>566</v>
      </c>
      <c r="BM92" s="223" t="s">
        <v>575</v>
      </c>
    </row>
    <row r="93" s="11" customFormat="1" ht="22.8" customHeight="1">
      <c r="B93" s="196"/>
      <c r="C93" s="197"/>
      <c r="D93" s="198" t="s">
        <v>78</v>
      </c>
      <c r="E93" s="210" t="s">
        <v>576</v>
      </c>
      <c r="F93" s="210" t="s">
        <v>577</v>
      </c>
      <c r="G93" s="197"/>
      <c r="H93" s="197"/>
      <c r="I93" s="200"/>
      <c r="J93" s="211">
        <f>BK93</f>
        <v>0</v>
      </c>
      <c r="K93" s="197"/>
      <c r="L93" s="202"/>
      <c r="M93" s="203"/>
      <c r="N93" s="204"/>
      <c r="O93" s="204"/>
      <c r="P93" s="205">
        <f>P94</f>
        <v>0</v>
      </c>
      <c r="Q93" s="204"/>
      <c r="R93" s="205">
        <f>R94</f>
        <v>0</v>
      </c>
      <c r="S93" s="204"/>
      <c r="T93" s="206">
        <f>T94</f>
        <v>0</v>
      </c>
      <c r="AR93" s="207" t="s">
        <v>169</v>
      </c>
      <c r="AT93" s="208" t="s">
        <v>78</v>
      </c>
      <c r="AU93" s="208" t="s">
        <v>87</v>
      </c>
      <c r="AY93" s="207" t="s">
        <v>142</v>
      </c>
      <c r="BK93" s="209">
        <f>BK94</f>
        <v>0</v>
      </c>
    </row>
    <row r="94" s="1" customFormat="1" ht="16.5" customHeight="1">
      <c r="B94" s="39"/>
      <c r="C94" s="212" t="s">
        <v>149</v>
      </c>
      <c r="D94" s="212" t="s">
        <v>144</v>
      </c>
      <c r="E94" s="213" t="s">
        <v>578</v>
      </c>
      <c r="F94" s="214" t="s">
        <v>577</v>
      </c>
      <c r="G94" s="215" t="s">
        <v>565</v>
      </c>
      <c r="H94" s="216">
        <v>1</v>
      </c>
      <c r="I94" s="217"/>
      <c r="J94" s="218">
        <f>ROUND(I94*H94,2)</f>
        <v>0</v>
      </c>
      <c r="K94" s="214" t="s">
        <v>148</v>
      </c>
      <c r="L94" s="44"/>
      <c r="M94" s="219" t="s">
        <v>39</v>
      </c>
      <c r="N94" s="220" t="s">
        <v>50</v>
      </c>
      <c r="O94" s="84"/>
      <c r="P94" s="221">
        <f>O94*H94</f>
        <v>0</v>
      </c>
      <c r="Q94" s="221">
        <v>0</v>
      </c>
      <c r="R94" s="221">
        <f>Q94*H94</f>
        <v>0</v>
      </c>
      <c r="S94" s="221">
        <v>0</v>
      </c>
      <c r="T94" s="222">
        <f>S94*H94</f>
        <v>0</v>
      </c>
      <c r="AR94" s="223" t="s">
        <v>566</v>
      </c>
      <c r="AT94" s="223" t="s">
        <v>144</v>
      </c>
      <c r="AU94" s="223" t="s">
        <v>89</v>
      </c>
      <c r="AY94" s="17" t="s">
        <v>142</v>
      </c>
      <c r="BE94" s="224">
        <f>IF(N94="základní",J94,0)</f>
        <v>0</v>
      </c>
      <c r="BF94" s="224">
        <f>IF(N94="snížená",J94,0)</f>
        <v>0</v>
      </c>
      <c r="BG94" s="224">
        <f>IF(N94="zákl. přenesená",J94,0)</f>
        <v>0</v>
      </c>
      <c r="BH94" s="224">
        <f>IF(N94="sníž. přenesená",J94,0)</f>
        <v>0</v>
      </c>
      <c r="BI94" s="224">
        <f>IF(N94="nulová",J94,0)</f>
        <v>0</v>
      </c>
      <c r="BJ94" s="17" t="s">
        <v>87</v>
      </c>
      <c r="BK94" s="224">
        <f>ROUND(I94*H94,2)</f>
        <v>0</v>
      </c>
      <c r="BL94" s="17" t="s">
        <v>566</v>
      </c>
      <c r="BM94" s="223" t="s">
        <v>579</v>
      </c>
    </row>
    <row r="95" s="11" customFormat="1" ht="22.8" customHeight="1">
      <c r="B95" s="196"/>
      <c r="C95" s="197"/>
      <c r="D95" s="198" t="s">
        <v>78</v>
      </c>
      <c r="E95" s="210" t="s">
        <v>580</v>
      </c>
      <c r="F95" s="210" t="s">
        <v>581</v>
      </c>
      <c r="G95" s="197"/>
      <c r="H95" s="197"/>
      <c r="I95" s="200"/>
      <c r="J95" s="211">
        <f>BK95</f>
        <v>0</v>
      </c>
      <c r="K95" s="197"/>
      <c r="L95" s="202"/>
      <c r="M95" s="203"/>
      <c r="N95" s="204"/>
      <c r="O95" s="204"/>
      <c r="P95" s="205">
        <f>SUM(P96:P97)</f>
        <v>0</v>
      </c>
      <c r="Q95" s="204"/>
      <c r="R95" s="205">
        <f>SUM(R96:R97)</f>
        <v>0</v>
      </c>
      <c r="S95" s="204"/>
      <c r="T95" s="206">
        <f>SUM(T96:T97)</f>
        <v>0</v>
      </c>
      <c r="AR95" s="207" t="s">
        <v>169</v>
      </c>
      <c r="AT95" s="208" t="s">
        <v>78</v>
      </c>
      <c r="AU95" s="208" t="s">
        <v>87</v>
      </c>
      <c r="AY95" s="207" t="s">
        <v>142</v>
      </c>
      <c r="BK95" s="209">
        <f>SUM(BK96:BK97)</f>
        <v>0</v>
      </c>
    </row>
    <row r="96" s="1" customFormat="1" ht="16.5" customHeight="1">
      <c r="B96" s="39"/>
      <c r="C96" s="212" t="s">
        <v>169</v>
      </c>
      <c r="D96" s="212" t="s">
        <v>144</v>
      </c>
      <c r="E96" s="213" t="s">
        <v>582</v>
      </c>
      <c r="F96" s="214" t="s">
        <v>581</v>
      </c>
      <c r="G96" s="215" t="s">
        <v>565</v>
      </c>
      <c r="H96" s="216">
        <v>1</v>
      </c>
      <c r="I96" s="217"/>
      <c r="J96" s="218">
        <f>ROUND(I96*H96,2)</f>
        <v>0</v>
      </c>
      <c r="K96" s="214" t="s">
        <v>148</v>
      </c>
      <c r="L96" s="44"/>
      <c r="M96" s="219" t="s">
        <v>39</v>
      </c>
      <c r="N96" s="220" t="s">
        <v>50</v>
      </c>
      <c r="O96" s="84"/>
      <c r="P96" s="221">
        <f>O96*H96</f>
        <v>0</v>
      </c>
      <c r="Q96" s="221">
        <v>0</v>
      </c>
      <c r="R96" s="221">
        <f>Q96*H96</f>
        <v>0</v>
      </c>
      <c r="S96" s="221">
        <v>0</v>
      </c>
      <c r="T96" s="222">
        <f>S96*H96</f>
        <v>0</v>
      </c>
      <c r="AR96" s="223" t="s">
        <v>566</v>
      </c>
      <c r="AT96" s="223" t="s">
        <v>144</v>
      </c>
      <c r="AU96" s="223" t="s">
        <v>89</v>
      </c>
      <c r="AY96" s="17" t="s">
        <v>142</v>
      </c>
      <c r="BE96" s="224">
        <f>IF(N96="základní",J96,0)</f>
        <v>0</v>
      </c>
      <c r="BF96" s="224">
        <f>IF(N96="snížená",J96,0)</f>
        <v>0</v>
      </c>
      <c r="BG96" s="224">
        <f>IF(N96="zákl. přenesená",J96,0)</f>
        <v>0</v>
      </c>
      <c r="BH96" s="224">
        <f>IF(N96="sníž. přenesená",J96,0)</f>
        <v>0</v>
      </c>
      <c r="BI96" s="224">
        <f>IF(N96="nulová",J96,0)</f>
        <v>0</v>
      </c>
      <c r="BJ96" s="17" t="s">
        <v>87</v>
      </c>
      <c r="BK96" s="224">
        <f>ROUND(I96*H96,2)</f>
        <v>0</v>
      </c>
      <c r="BL96" s="17" t="s">
        <v>566</v>
      </c>
      <c r="BM96" s="223" t="s">
        <v>583</v>
      </c>
    </row>
    <row r="97" s="1" customFormat="1">
      <c r="B97" s="39"/>
      <c r="C97" s="40"/>
      <c r="D97" s="227" t="s">
        <v>269</v>
      </c>
      <c r="E97" s="40"/>
      <c r="F97" s="273" t="s">
        <v>584</v>
      </c>
      <c r="G97" s="40"/>
      <c r="H97" s="40"/>
      <c r="I97" s="136"/>
      <c r="J97" s="40"/>
      <c r="K97" s="40"/>
      <c r="L97" s="44"/>
      <c r="M97" s="278"/>
      <c r="N97" s="260"/>
      <c r="O97" s="260"/>
      <c r="P97" s="260"/>
      <c r="Q97" s="260"/>
      <c r="R97" s="260"/>
      <c r="S97" s="260"/>
      <c r="T97" s="279"/>
      <c r="AT97" s="17" t="s">
        <v>269</v>
      </c>
      <c r="AU97" s="17" t="s">
        <v>89</v>
      </c>
    </row>
    <row r="98" s="1" customFormat="1" ht="6.96" customHeight="1">
      <c r="B98" s="59"/>
      <c r="C98" s="60"/>
      <c r="D98" s="60"/>
      <c r="E98" s="60"/>
      <c r="F98" s="60"/>
      <c r="G98" s="60"/>
      <c r="H98" s="60"/>
      <c r="I98" s="162"/>
      <c r="J98" s="60"/>
      <c r="K98" s="60"/>
      <c r="L98" s="44"/>
    </row>
  </sheetData>
  <sheetProtection sheet="1" autoFilter="0" formatColumns="0" formatRows="0" objects="1" scenarios="1" spinCount="100000" saltValue="SfOboYJpwTWrfZPfZ0oHyU6TwDgi9ePUgDPipQJE33CLrQoLBL0bw2s5wUSv7Zd/HoSDqVC9JdzBcaa/naT9Zw==" hashValue="YuaK+4M1H2cXkCqmkEd++eIrxGYZ0bZcUaJ5LBrN3t52UUYdwIG6Yd1TUwUacsMKSlxmKUzLdLTAZYcFZIva5Q==" algorithmName="SHA-512" password="CC35"/>
  <autoFilter ref="C84:K97"/>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280" customWidth="1"/>
    <col min="2" max="2" width="1.664063" style="280" customWidth="1"/>
    <col min="3" max="4" width="5" style="280" customWidth="1"/>
    <col min="5" max="5" width="11.67" style="280" customWidth="1"/>
    <col min="6" max="6" width="9.17" style="280" customWidth="1"/>
    <col min="7" max="7" width="5" style="280" customWidth="1"/>
    <col min="8" max="8" width="77.83" style="280" customWidth="1"/>
    <col min="9" max="10" width="20" style="280" customWidth="1"/>
    <col min="11" max="11" width="1.664063" style="280" customWidth="1"/>
  </cols>
  <sheetData>
    <row r="1" ht="37.5" customHeight="1"/>
    <row r="2" ht="7.5" customHeight="1">
      <c r="B2" s="281"/>
      <c r="C2" s="282"/>
      <c r="D2" s="282"/>
      <c r="E2" s="282"/>
      <c r="F2" s="282"/>
      <c r="G2" s="282"/>
      <c r="H2" s="282"/>
      <c r="I2" s="282"/>
      <c r="J2" s="282"/>
      <c r="K2" s="283"/>
    </row>
    <row r="3" s="15" customFormat="1" ht="45" customHeight="1">
      <c r="B3" s="284"/>
      <c r="C3" s="285" t="s">
        <v>585</v>
      </c>
      <c r="D3" s="285"/>
      <c r="E3" s="285"/>
      <c r="F3" s="285"/>
      <c r="G3" s="285"/>
      <c r="H3" s="285"/>
      <c r="I3" s="285"/>
      <c r="J3" s="285"/>
      <c r="K3" s="286"/>
    </row>
    <row r="4" ht="25.5" customHeight="1">
      <c r="B4" s="287"/>
      <c r="C4" s="288" t="s">
        <v>586</v>
      </c>
      <c r="D4" s="288"/>
      <c r="E4" s="288"/>
      <c r="F4" s="288"/>
      <c r="G4" s="288"/>
      <c r="H4" s="288"/>
      <c r="I4" s="288"/>
      <c r="J4" s="288"/>
      <c r="K4" s="289"/>
    </row>
    <row r="5" ht="5.25" customHeight="1">
      <c r="B5" s="287"/>
      <c r="C5" s="290"/>
      <c r="D5" s="290"/>
      <c r="E5" s="290"/>
      <c r="F5" s="290"/>
      <c r="G5" s="290"/>
      <c r="H5" s="290"/>
      <c r="I5" s="290"/>
      <c r="J5" s="290"/>
      <c r="K5" s="289"/>
    </row>
    <row r="6" ht="15" customHeight="1">
      <c r="B6" s="287"/>
      <c r="C6" s="291" t="s">
        <v>587</v>
      </c>
      <c r="D6" s="291"/>
      <c r="E6" s="291"/>
      <c r="F6" s="291"/>
      <c r="G6" s="291"/>
      <c r="H6" s="291"/>
      <c r="I6" s="291"/>
      <c r="J6" s="291"/>
      <c r="K6" s="289"/>
    </row>
    <row r="7" ht="15" customHeight="1">
      <c r="B7" s="292"/>
      <c r="C7" s="291" t="s">
        <v>588</v>
      </c>
      <c r="D7" s="291"/>
      <c r="E7" s="291"/>
      <c r="F7" s="291"/>
      <c r="G7" s="291"/>
      <c r="H7" s="291"/>
      <c r="I7" s="291"/>
      <c r="J7" s="291"/>
      <c r="K7" s="289"/>
    </row>
    <row r="8" ht="12.75" customHeight="1">
      <c r="B8" s="292"/>
      <c r="C8" s="291"/>
      <c r="D8" s="291"/>
      <c r="E8" s="291"/>
      <c r="F8" s="291"/>
      <c r="G8" s="291"/>
      <c r="H8" s="291"/>
      <c r="I8" s="291"/>
      <c r="J8" s="291"/>
      <c r="K8" s="289"/>
    </row>
    <row r="9" ht="15" customHeight="1">
      <c r="B9" s="292"/>
      <c r="C9" s="291" t="s">
        <v>589</v>
      </c>
      <c r="D9" s="291"/>
      <c r="E9" s="291"/>
      <c r="F9" s="291"/>
      <c r="G9" s="291"/>
      <c r="H9" s="291"/>
      <c r="I9" s="291"/>
      <c r="J9" s="291"/>
      <c r="K9" s="289"/>
    </row>
    <row r="10" ht="15" customHeight="1">
      <c r="B10" s="292"/>
      <c r="C10" s="291"/>
      <c r="D10" s="291" t="s">
        <v>590</v>
      </c>
      <c r="E10" s="291"/>
      <c r="F10" s="291"/>
      <c r="G10" s="291"/>
      <c r="H10" s="291"/>
      <c r="I10" s="291"/>
      <c r="J10" s="291"/>
      <c r="K10" s="289"/>
    </row>
    <row r="11" ht="15" customHeight="1">
      <c r="B11" s="292"/>
      <c r="C11" s="293"/>
      <c r="D11" s="291" t="s">
        <v>591</v>
      </c>
      <c r="E11" s="291"/>
      <c r="F11" s="291"/>
      <c r="G11" s="291"/>
      <c r="H11" s="291"/>
      <c r="I11" s="291"/>
      <c r="J11" s="291"/>
      <c r="K11" s="289"/>
    </row>
    <row r="12" ht="15" customHeight="1">
      <c r="B12" s="292"/>
      <c r="C12" s="293"/>
      <c r="D12" s="291"/>
      <c r="E12" s="291"/>
      <c r="F12" s="291"/>
      <c r="G12" s="291"/>
      <c r="H12" s="291"/>
      <c r="I12" s="291"/>
      <c r="J12" s="291"/>
      <c r="K12" s="289"/>
    </row>
    <row r="13" ht="15" customHeight="1">
      <c r="B13" s="292"/>
      <c r="C13" s="293"/>
      <c r="D13" s="294" t="s">
        <v>592</v>
      </c>
      <c r="E13" s="291"/>
      <c r="F13" s="291"/>
      <c r="G13" s="291"/>
      <c r="H13" s="291"/>
      <c r="I13" s="291"/>
      <c r="J13" s="291"/>
      <c r="K13" s="289"/>
    </row>
    <row r="14" ht="12.75" customHeight="1">
      <c r="B14" s="292"/>
      <c r="C14" s="293"/>
      <c r="D14" s="293"/>
      <c r="E14" s="293"/>
      <c r="F14" s="293"/>
      <c r="G14" s="293"/>
      <c r="H14" s="293"/>
      <c r="I14" s="293"/>
      <c r="J14" s="293"/>
      <c r="K14" s="289"/>
    </row>
    <row r="15" ht="15" customHeight="1">
      <c r="B15" s="292"/>
      <c r="C15" s="293"/>
      <c r="D15" s="291" t="s">
        <v>593</v>
      </c>
      <c r="E15" s="291"/>
      <c r="F15" s="291"/>
      <c r="G15" s="291"/>
      <c r="H15" s="291"/>
      <c r="I15" s="291"/>
      <c r="J15" s="291"/>
      <c r="K15" s="289"/>
    </row>
    <row r="16" ht="15" customHeight="1">
      <c r="B16" s="292"/>
      <c r="C16" s="293"/>
      <c r="D16" s="291" t="s">
        <v>594</v>
      </c>
      <c r="E16" s="291"/>
      <c r="F16" s="291"/>
      <c r="G16" s="291"/>
      <c r="H16" s="291"/>
      <c r="I16" s="291"/>
      <c r="J16" s="291"/>
      <c r="K16" s="289"/>
    </row>
    <row r="17" ht="15" customHeight="1">
      <c r="B17" s="292"/>
      <c r="C17" s="293"/>
      <c r="D17" s="291" t="s">
        <v>595</v>
      </c>
      <c r="E17" s="291"/>
      <c r="F17" s="291"/>
      <c r="G17" s="291"/>
      <c r="H17" s="291"/>
      <c r="I17" s="291"/>
      <c r="J17" s="291"/>
      <c r="K17" s="289"/>
    </row>
    <row r="18" ht="15" customHeight="1">
      <c r="B18" s="292"/>
      <c r="C18" s="293"/>
      <c r="D18" s="293"/>
      <c r="E18" s="295" t="s">
        <v>86</v>
      </c>
      <c r="F18" s="291" t="s">
        <v>596</v>
      </c>
      <c r="G18" s="291"/>
      <c r="H18" s="291"/>
      <c r="I18" s="291"/>
      <c r="J18" s="291"/>
      <c r="K18" s="289"/>
    </row>
    <row r="19" ht="15" customHeight="1">
      <c r="B19" s="292"/>
      <c r="C19" s="293"/>
      <c r="D19" s="293"/>
      <c r="E19" s="295" t="s">
        <v>597</v>
      </c>
      <c r="F19" s="291" t="s">
        <v>598</v>
      </c>
      <c r="G19" s="291"/>
      <c r="H19" s="291"/>
      <c r="I19" s="291"/>
      <c r="J19" s="291"/>
      <c r="K19" s="289"/>
    </row>
    <row r="20" ht="15" customHeight="1">
      <c r="B20" s="292"/>
      <c r="C20" s="293"/>
      <c r="D20" s="293"/>
      <c r="E20" s="295" t="s">
        <v>599</v>
      </c>
      <c r="F20" s="291" t="s">
        <v>600</v>
      </c>
      <c r="G20" s="291"/>
      <c r="H20" s="291"/>
      <c r="I20" s="291"/>
      <c r="J20" s="291"/>
      <c r="K20" s="289"/>
    </row>
    <row r="21" ht="15" customHeight="1">
      <c r="B21" s="292"/>
      <c r="C21" s="293"/>
      <c r="D21" s="293"/>
      <c r="E21" s="295" t="s">
        <v>601</v>
      </c>
      <c r="F21" s="291" t="s">
        <v>602</v>
      </c>
      <c r="G21" s="291"/>
      <c r="H21" s="291"/>
      <c r="I21" s="291"/>
      <c r="J21" s="291"/>
      <c r="K21" s="289"/>
    </row>
    <row r="22" ht="15" customHeight="1">
      <c r="B22" s="292"/>
      <c r="C22" s="293"/>
      <c r="D22" s="293"/>
      <c r="E22" s="295" t="s">
        <v>603</v>
      </c>
      <c r="F22" s="291" t="s">
        <v>604</v>
      </c>
      <c r="G22" s="291"/>
      <c r="H22" s="291"/>
      <c r="I22" s="291"/>
      <c r="J22" s="291"/>
      <c r="K22" s="289"/>
    </row>
    <row r="23" ht="15" customHeight="1">
      <c r="B23" s="292"/>
      <c r="C23" s="293"/>
      <c r="D23" s="293"/>
      <c r="E23" s="295" t="s">
        <v>605</v>
      </c>
      <c r="F23" s="291" t="s">
        <v>606</v>
      </c>
      <c r="G23" s="291"/>
      <c r="H23" s="291"/>
      <c r="I23" s="291"/>
      <c r="J23" s="291"/>
      <c r="K23" s="289"/>
    </row>
    <row r="24" ht="12.75" customHeight="1">
      <c r="B24" s="292"/>
      <c r="C24" s="293"/>
      <c r="D24" s="293"/>
      <c r="E24" s="293"/>
      <c r="F24" s="293"/>
      <c r="G24" s="293"/>
      <c r="H24" s="293"/>
      <c r="I24" s="293"/>
      <c r="J24" s="293"/>
      <c r="K24" s="289"/>
    </row>
    <row r="25" ht="15" customHeight="1">
      <c r="B25" s="292"/>
      <c r="C25" s="291" t="s">
        <v>607</v>
      </c>
      <c r="D25" s="291"/>
      <c r="E25" s="291"/>
      <c r="F25" s="291"/>
      <c r="G25" s="291"/>
      <c r="H25" s="291"/>
      <c r="I25" s="291"/>
      <c r="J25" s="291"/>
      <c r="K25" s="289"/>
    </row>
    <row r="26" ht="15" customHeight="1">
      <c r="B26" s="292"/>
      <c r="C26" s="291" t="s">
        <v>608</v>
      </c>
      <c r="D26" s="291"/>
      <c r="E26" s="291"/>
      <c r="F26" s="291"/>
      <c r="G26" s="291"/>
      <c r="H26" s="291"/>
      <c r="I26" s="291"/>
      <c r="J26" s="291"/>
      <c r="K26" s="289"/>
    </row>
    <row r="27" ht="15" customHeight="1">
      <c r="B27" s="292"/>
      <c r="C27" s="291"/>
      <c r="D27" s="291" t="s">
        <v>609</v>
      </c>
      <c r="E27" s="291"/>
      <c r="F27" s="291"/>
      <c r="G27" s="291"/>
      <c r="H27" s="291"/>
      <c r="I27" s="291"/>
      <c r="J27" s="291"/>
      <c r="K27" s="289"/>
    </row>
    <row r="28" ht="15" customHeight="1">
      <c r="B28" s="292"/>
      <c r="C28" s="293"/>
      <c r="D28" s="291" t="s">
        <v>610</v>
      </c>
      <c r="E28" s="291"/>
      <c r="F28" s="291"/>
      <c r="G28" s="291"/>
      <c r="H28" s="291"/>
      <c r="I28" s="291"/>
      <c r="J28" s="291"/>
      <c r="K28" s="289"/>
    </row>
    <row r="29" ht="12.75" customHeight="1">
      <c r="B29" s="292"/>
      <c r="C29" s="293"/>
      <c r="D29" s="293"/>
      <c r="E29" s="293"/>
      <c r="F29" s="293"/>
      <c r="G29" s="293"/>
      <c r="H29" s="293"/>
      <c r="I29" s="293"/>
      <c r="J29" s="293"/>
      <c r="K29" s="289"/>
    </row>
    <row r="30" ht="15" customHeight="1">
      <c r="B30" s="292"/>
      <c r="C30" s="293"/>
      <c r="D30" s="291" t="s">
        <v>611</v>
      </c>
      <c r="E30" s="291"/>
      <c r="F30" s="291"/>
      <c r="G30" s="291"/>
      <c r="H30" s="291"/>
      <c r="I30" s="291"/>
      <c r="J30" s="291"/>
      <c r="K30" s="289"/>
    </row>
    <row r="31" ht="15" customHeight="1">
      <c r="B31" s="292"/>
      <c r="C31" s="293"/>
      <c r="D31" s="291" t="s">
        <v>612</v>
      </c>
      <c r="E31" s="291"/>
      <c r="F31" s="291"/>
      <c r="G31" s="291"/>
      <c r="H31" s="291"/>
      <c r="I31" s="291"/>
      <c r="J31" s="291"/>
      <c r="K31" s="289"/>
    </row>
    <row r="32" ht="12.75" customHeight="1">
      <c r="B32" s="292"/>
      <c r="C32" s="293"/>
      <c r="D32" s="293"/>
      <c r="E32" s="293"/>
      <c r="F32" s="293"/>
      <c r="G32" s="293"/>
      <c r="H32" s="293"/>
      <c r="I32" s="293"/>
      <c r="J32" s="293"/>
      <c r="K32" s="289"/>
    </row>
    <row r="33" ht="15" customHeight="1">
      <c r="B33" s="292"/>
      <c r="C33" s="293"/>
      <c r="D33" s="291" t="s">
        <v>613</v>
      </c>
      <c r="E33" s="291"/>
      <c r="F33" s="291"/>
      <c r="G33" s="291"/>
      <c r="H33" s="291"/>
      <c r="I33" s="291"/>
      <c r="J33" s="291"/>
      <c r="K33" s="289"/>
    </row>
    <row r="34" ht="15" customHeight="1">
      <c r="B34" s="292"/>
      <c r="C34" s="293"/>
      <c r="D34" s="291" t="s">
        <v>614</v>
      </c>
      <c r="E34" s="291"/>
      <c r="F34" s="291"/>
      <c r="G34" s="291"/>
      <c r="H34" s="291"/>
      <c r="I34" s="291"/>
      <c r="J34" s="291"/>
      <c r="K34" s="289"/>
    </row>
    <row r="35" ht="15" customHeight="1">
      <c r="B35" s="292"/>
      <c r="C35" s="293"/>
      <c r="D35" s="291" t="s">
        <v>615</v>
      </c>
      <c r="E35" s="291"/>
      <c r="F35" s="291"/>
      <c r="G35" s="291"/>
      <c r="H35" s="291"/>
      <c r="I35" s="291"/>
      <c r="J35" s="291"/>
      <c r="K35" s="289"/>
    </row>
    <row r="36" ht="15" customHeight="1">
      <c r="B36" s="292"/>
      <c r="C36" s="293"/>
      <c r="D36" s="291"/>
      <c r="E36" s="294" t="s">
        <v>128</v>
      </c>
      <c r="F36" s="291"/>
      <c r="G36" s="291" t="s">
        <v>616</v>
      </c>
      <c r="H36" s="291"/>
      <c r="I36" s="291"/>
      <c r="J36" s="291"/>
      <c r="K36" s="289"/>
    </row>
    <row r="37" ht="30.75" customHeight="1">
      <c r="B37" s="292"/>
      <c r="C37" s="293"/>
      <c r="D37" s="291"/>
      <c r="E37" s="294" t="s">
        <v>617</v>
      </c>
      <c r="F37" s="291"/>
      <c r="G37" s="291" t="s">
        <v>618</v>
      </c>
      <c r="H37" s="291"/>
      <c r="I37" s="291"/>
      <c r="J37" s="291"/>
      <c r="K37" s="289"/>
    </row>
    <row r="38" ht="15" customHeight="1">
      <c r="B38" s="292"/>
      <c r="C38" s="293"/>
      <c r="D38" s="291"/>
      <c r="E38" s="294" t="s">
        <v>60</v>
      </c>
      <c r="F38" s="291"/>
      <c r="G38" s="291" t="s">
        <v>619</v>
      </c>
      <c r="H38" s="291"/>
      <c r="I38" s="291"/>
      <c r="J38" s="291"/>
      <c r="K38" s="289"/>
    </row>
    <row r="39" ht="15" customHeight="1">
      <c r="B39" s="292"/>
      <c r="C39" s="293"/>
      <c r="D39" s="291"/>
      <c r="E39" s="294" t="s">
        <v>61</v>
      </c>
      <c r="F39" s="291"/>
      <c r="G39" s="291" t="s">
        <v>620</v>
      </c>
      <c r="H39" s="291"/>
      <c r="I39" s="291"/>
      <c r="J39" s="291"/>
      <c r="K39" s="289"/>
    </row>
    <row r="40" ht="15" customHeight="1">
      <c r="B40" s="292"/>
      <c r="C40" s="293"/>
      <c r="D40" s="291"/>
      <c r="E40" s="294" t="s">
        <v>129</v>
      </c>
      <c r="F40" s="291"/>
      <c r="G40" s="291" t="s">
        <v>621</v>
      </c>
      <c r="H40" s="291"/>
      <c r="I40" s="291"/>
      <c r="J40" s="291"/>
      <c r="K40" s="289"/>
    </row>
    <row r="41" ht="15" customHeight="1">
      <c r="B41" s="292"/>
      <c r="C41" s="293"/>
      <c r="D41" s="291"/>
      <c r="E41" s="294" t="s">
        <v>130</v>
      </c>
      <c r="F41" s="291"/>
      <c r="G41" s="291" t="s">
        <v>622</v>
      </c>
      <c r="H41" s="291"/>
      <c r="I41" s="291"/>
      <c r="J41" s="291"/>
      <c r="K41" s="289"/>
    </row>
    <row r="42" ht="15" customHeight="1">
      <c r="B42" s="292"/>
      <c r="C42" s="293"/>
      <c r="D42" s="291"/>
      <c r="E42" s="294" t="s">
        <v>623</v>
      </c>
      <c r="F42" s="291"/>
      <c r="G42" s="291" t="s">
        <v>624</v>
      </c>
      <c r="H42" s="291"/>
      <c r="I42" s="291"/>
      <c r="J42" s="291"/>
      <c r="K42" s="289"/>
    </row>
    <row r="43" ht="15" customHeight="1">
      <c r="B43" s="292"/>
      <c r="C43" s="293"/>
      <c r="D43" s="291"/>
      <c r="E43" s="294"/>
      <c r="F43" s="291"/>
      <c r="G43" s="291" t="s">
        <v>625</v>
      </c>
      <c r="H43" s="291"/>
      <c r="I43" s="291"/>
      <c r="J43" s="291"/>
      <c r="K43" s="289"/>
    </row>
    <row r="44" ht="15" customHeight="1">
      <c r="B44" s="292"/>
      <c r="C44" s="293"/>
      <c r="D44" s="291"/>
      <c r="E44" s="294" t="s">
        <v>626</v>
      </c>
      <c r="F44" s="291"/>
      <c r="G44" s="291" t="s">
        <v>627</v>
      </c>
      <c r="H44" s="291"/>
      <c r="I44" s="291"/>
      <c r="J44" s="291"/>
      <c r="K44" s="289"/>
    </row>
    <row r="45" ht="15" customHeight="1">
      <c r="B45" s="292"/>
      <c r="C45" s="293"/>
      <c r="D45" s="291"/>
      <c r="E45" s="294" t="s">
        <v>132</v>
      </c>
      <c r="F45" s="291"/>
      <c r="G45" s="291" t="s">
        <v>628</v>
      </c>
      <c r="H45" s="291"/>
      <c r="I45" s="291"/>
      <c r="J45" s="291"/>
      <c r="K45" s="289"/>
    </row>
    <row r="46" ht="12.75" customHeight="1">
      <c r="B46" s="292"/>
      <c r="C46" s="293"/>
      <c r="D46" s="291"/>
      <c r="E46" s="291"/>
      <c r="F46" s="291"/>
      <c r="G46" s="291"/>
      <c r="H46" s="291"/>
      <c r="I46" s="291"/>
      <c r="J46" s="291"/>
      <c r="K46" s="289"/>
    </row>
    <row r="47" ht="15" customHeight="1">
      <c r="B47" s="292"/>
      <c r="C47" s="293"/>
      <c r="D47" s="291" t="s">
        <v>629</v>
      </c>
      <c r="E47" s="291"/>
      <c r="F47" s="291"/>
      <c r="G47" s="291"/>
      <c r="H47" s="291"/>
      <c r="I47" s="291"/>
      <c r="J47" s="291"/>
      <c r="K47" s="289"/>
    </row>
    <row r="48" ht="15" customHeight="1">
      <c r="B48" s="292"/>
      <c r="C48" s="293"/>
      <c r="D48" s="293"/>
      <c r="E48" s="291" t="s">
        <v>630</v>
      </c>
      <c r="F48" s="291"/>
      <c r="G48" s="291"/>
      <c r="H48" s="291"/>
      <c r="I48" s="291"/>
      <c r="J48" s="291"/>
      <c r="K48" s="289"/>
    </row>
    <row r="49" ht="15" customHeight="1">
      <c r="B49" s="292"/>
      <c r="C49" s="293"/>
      <c r="D49" s="293"/>
      <c r="E49" s="291" t="s">
        <v>631</v>
      </c>
      <c r="F49" s="291"/>
      <c r="G49" s="291"/>
      <c r="H49" s="291"/>
      <c r="I49" s="291"/>
      <c r="J49" s="291"/>
      <c r="K49" s="289"/>
    </row>
    <row r="50" ht="15" customHeight="1">
      <c r="B50" s="292"/>
      <c r="C50" s="293"/>
      <c r="D50" s="293"/>
      <c r="E50" s="291" t="s">
        <v>632</v>
      </c>
      <c r="F50" s="291"/>
      <c r="G50" s="291"/>
      <c r="H50" s="291"/>
      <c r="I50" s="291"/>
      <c r="J50" s="291"/>
      <c r="K50" s="289"/>
    </row>
    <row r="51" ht="15" customHeight="1">
      <c r="B51" s="292"/>
      <c r="C51" s="293"/>
      <c r="D51" s="291" t="s">
        <v>633</v>
      </c>
      <c r="E51" s="291"/>
      <c r="F51" s="291"/>
      <c r="G51" s="291"/>
      <c r="H51" s="291"/>
      <c r="I51" s="291"/>
      <c r="J51" s="291"/>
      <c r="K51" s="289"/>
    </row>
    <row r="52" ht="25.5" customHeight="1">
      <c r="B52" s="287"/>
      <c r="C52" s="288" t="s">
        <v>634</v>
      </c>
      <c r="D52" s="288"/>
      <c r="E52" s="288"/>
      <c r="F52" s="288"/>
      <c r="G52" s="288"/>
      <c r="H52" s="288"/>
      <c r="I52" s="288"/>
      <c r="J52" s="288"/>
      <c r="K52" s="289"/>
    </row>
    <row r="53" ht="5.25" customHeight="1">
      <c r="B53" s="287"/>
      <c r="C53" s="290"/>
      <c r="D53" s="290"/>
      <c r="E53" s="290"/>
      <c r="F53" s="290"/>
      <c r="G53" s="290"/>
      <c r="H53" s="290"/>
      <c r="I53" s="290"/>
      <c r="J53" s="290"/>
      <c r="K53" s="289"/>
    </row>
    <row r="54" ht="15" customHeight="1">
      <c r="B54" s="287"/>
      <c r="C54" s="291" t="s">
        <v>635</v>
      </c>
      <c r="D54" s="291"/>
      <c r="E54" s="291"/>
      <c r="F54" s="291"/>
      <c r="G54" s="291"/>
      <c r="H54" s="291"/>
      <c r="I54" s="291"/>
      <c r="J54" s="291"/>
      <c r="K54" s="289"/>
    </row>
    <row r="55" ht="15" customHeight="1">
      <c r="B55" s="287"/>
      <c r="C55" s="291" t="s">
        <v>636</v>
      </c>
      <c r="D55" s="291"/>
      <c r="E55" s="291"/>
      <c r="F55" s="291"/>
      <c r="G55" s="291"/>
      <c r="H55" s="291"/>
      <c r="I55" s="291"/>
      <c r="J55" s="291"/>
      <c r="K55" s="289"/>
    </row>
    <row r="56" ht="12.75" customHeight="1">
      <c r="B56" s="287"/>
      <c r="C56" s="291"/>
      <c r="D56" s="291"/>
      <c r="E56" s="291"/>
      <c r="F56" s="291"/>
      <c r="G56" s="291"/>
      <c r="H56" s="291"/>
      <c r="I56" s="291"/>
      <c r="J56" s="291"/>
      <c r="K56" s="289"/>
    </row>
    <row r="57" ht="15" customHeight="1">
      <c r="B57" s="287"/>
      <c r="C57" s="291" t="s">
        <v>637</v>
      </c>
      <c r="D57" s="291"/>
      <c r="E57" s="291"/>
      <c r="F57" s="291"/>
      <c r="G57" s="291"/>
      <c r="H57" s="291"/>
      <c r="I57" s="291"/>
      <c r="J57" s="291"/>
      <c r="K57" s="289"/>
    </row>
    <row r="58" ht="15" customHeight="1">
      <c r="B58" s="287"/>
      <c r="C58" s="293"/>
      <c r="D58" s="291" t="s">
        <v>638</v>
      </c>
      <c r="E58" s="291"/>
      <c r="F58" s="291"/>
      <c r="G58" s="291"/>
      <c r="H58" s="291"/>
      <c r="I58" s="291"/>
      <c r="J58" s="291"/>
      <c r="K58" s="289"/>
    </row>
    <row r="59" ht="15" customHeight="1">
      <c r="B59" s="287"/>
      <c r="C59" s="293"/>
      <c r="D59" s="291" t="s">
        <v>639</v>
      </c>
      <c r="E59" s="291"/>
      <c r="F59" s="291"/>
      <c r="G59" s="291"/>
      <c r="H59" s="291"/>
      <c r="I59" s="291"/>
      <c r="J59" s="291"/>
      <c r="K59" s="289"/>
    </row>
    <row r="60" ht="15" customHeight="1">
      <c r="B60" s="287"/>
      <c r="C60" s="293"/>
      <c r="D60" s="291" t="s">
        <v>640</v>
      </c>
      <c r="E60" s="291"/>
      <c r="F60" s="291"/>
      <c r="G60" s="291"/>
      <c r="H60" s="291"/>
      <c r="I60" s="291"/>
      <c r="J60" s="291"/>
      <c r="K60" s="289"/>
    </row>
    <row r="61" ht="15" customHeight="1">
      <c r="B61" s="287"/>
      <c r="C61" s="293"/>
      <c r="D61" s="291" t="s">
        <v>641</v>
      </c>
      <c r="E61" s="291"/>
      <c r="F61" s="291"/>
      <c r="G61" s="291"/>
      <c r="H61" s="291"/>
      <c r="I61" s="291"/>
      <c r="J61" s="291"/>
      <c r="K61" s="289"/>
    </row>
    <row r="62" ht="15" customHeight="1">
      <c r="B62" s="287"/>
      <c r="C62" s="293"/>
      <c r="D62" s="296" t="s">
        <v>642</v>
      </c>
      <c r="E62" s="296"/>
      <c r="F62" s="296"/>
      <c r="G62" s="296"/>
      <c r="H62" s="296"/>
      <c r="I62" s="296"/>
      <c r="J62" s="296"/>
      <c r="K62" s="289"/>
    </row>
    <row r="63" ht="15" customHeight="1">
      <c r="B63" s="287"/>
      <c r="C63" s="293"/>
      <c r="D63" s="291" t="s">
        <v>643</v>
      </c>
      <c r="E63" s="291"/>
      <c r="F63" s="291"/>
      <c r="G63" s="291"/>
      <c r="H63" s="291"/>
      <c r="I63" s="291"/>
      <c r="J63" s="291"/>
      <c r="K63" s="289"/>
    </row>
    <row r="64" ht="12.75" customHeight="1">
      <c r="B64" s="287"/>
      <c r="C64" s="293"/>
      <c r="D64" s="293"/>
      <c r="E64" s="297"/>
      <c r="F64" s="293"/>
      <c r="G64" s="293"/>
      <c r="H64" s="293"/>
      <c r="I64" s="293"/>
      <c r="J64" s="293"/>
      <c r="K64" s="289"/>
    </row>
    <row r="65" ht="15" customHeight="1">
      <c r="B65" s="287"/>
      <c r="C65" s="293"/>
      <c r="D65" s="291" t="s">
        <v>644</v>
      </c>
      <c r="E65" s="291"/>
      <c r="F65" s="291"/>
      <c r="G65" s="291"/>
      <c r="H65" s="291"/>
      <c r="I65" s="291"/>
      <c r="J65" s="291"/>
      <c r="K65" s="289"/>
    </row>
    <row r="66" ht="15" customHeight="1">
      <c r="B66" s="287"/>
      <c r="C66" s="293"/>
      <c r="D66" s="296" t="s">
        <v>645</v>
      </c>
      <c r="E66" s="296"/>
      <c r="F66" s="296"/>
      <c r="G66" s="296"/>
      <c r="H66" s="296"/>
      <c r="I66" s="296"/>
      <c r="J66" s="296"/>
      <c r="K66" s="289"/>
    </row>
    <row r="67" ht="15" customHeight="1">
      <c r="B67" s="287"/>
      <c r="C67" s="293"/>
      <c r="D67" s="291" t="s">
        <v>646</v>
      </c>
      <c r="E67" s="291"/>
      <c r="F67" s="291"/>
      <c r="G67" s="291"/>
      <c r="H67" s="291"/>
      <c r="I67" s="291"/>
      <c r="J67" s="291"/>
      <c r="K67" s="289"/>
    </row>
    <row r="68" ht="15" customHeight="1">
      <c r="B68" s="287"/>
      <c r="C68" s="293"/>
      <c r="D68" s="291" t="s">
        <v>647</v>
      </c>
      <c r="E68" s="291"/>
      <c r="F68" s="291"/>
      <c r="G68" s="291"/>
      <c r="H68" s="291"/>
      <c r="I68" s="291"/>
      <c r="J68" s="291"/>
      <c r="K68" s="289"/>
    </row>
    <row r="69" ht="15" customHeight="1">
      <c r="B69" s="287"/>
      <c r="C69" s="293"/>
      <c r="D69" s="291" t="s">
        <v>648</v>
      </c>
      <c r="E69" s="291"/>
      <c r="F69" s="291"/>
      <c r="G69" s="291"/>
      <c r="H69" s="291"/>
      <c r="I69" s="291"/>
      <c r="J69" s="291"/>
      <c r="K69" s="289"/>
    </row>
    <row r="70" ht="15" customHeight="1">
      <c r="B70" s="287"/>
      <c r="C70" s="293"/>
      <c r="D70" s="291" t="s">
        <v>649</v>
      </c>
      <c r="E70" s="291"/>
      <c r="F70" s="291"/>
      <c r="G70" s="291"/>
      <c r="H70" s="291"/>
      <c r="I70" s="291"/>
      <c r="J70" s="291"/>
      <c r="K70" s="289"/>
    </row>
    <row r="71" ht="12.75" customHeight="1">
      <c r="B71" s="298"/>
      <c r="C71" s="299"/>
      <c r="D71" s="299"/>
      <c r="E71" s="299"/>
      <c r="F71" s="299"/>
      <c r="G71" s="299"/>
      <c r="H71" s="299"/>
      <c r="I71" s="299"/>
      <c r="J71" s="299"/>
      <c r="K71" s="300"/>
    </row>
    <row r="72" ht="18.75" customHeight="1">
      <c r="B72" s="301"/>
      <c r="C72" s="301"/>
      <c r="D72" s="301"/>
      <c r="E72" s="301"/>
      <c r="F72" s="301"/>
      <c r="G72" s="301"/>
      <c r="H72" s="301"/>
      <c r="I72" s="301"/>
      <c r="J72" s="301"/>
      <c r="K72" s="302"/>
    </row>
    <row r="73" ht="18.75" customHeight="1">
      <c r="B73" s="302"/>
      <c r="C73" s="302"/>
      <c r="D73" s="302"/>
      <c r="E73" s="302"/>
      <c r="F73" s="302"/>
      <c r="G73" s="302"/>
      <c r="H73" s="302"/>
      <c r="I73" s="302"/>
      <c r="J73" s="302"/>
      <c r="K73" s="302"/>
    </row>
    <row r="74" ht="7.5" customHeight="1">
      <c r="B74" s="303"/>
      <c r="C74" s="304"/>
      <c r="D74" s="304"/>
      <c r="E74" s="304"/>
      <c r="F74" s="304"/>
      <c r="G74" s="304"/>
      <c r="H74" s="304"/>
      <c r="I74" s="304"/>
      <c r="J74" s="304"/>
      <c r="K74" s="305"/>
    </row>
    <row r="75" ht="45" customHeight="1">
      <c r="B75" s="306"/>
      <c r="C75" s="307" t="s">
        <v>650</v>
      </c>
      <c r="D75" s="307"/>
      <c r="E75" s="307"/>
      <c r="F75" s="307"/>
      <c r="G75" s="307"/>
      <c r="H75" s="307"/>
      <c r="I75" s="307"/>
      <c r="J75" s="307"/>
      <c r="K75" s="308"/>
    </row>
    <row r="76" ht="17.25" customHeight="1">
      <c r="B76" s="306"/>
      <c r="C76" s="309" t="s">
        <v>651</v>
      </c>
      <c r="D76" s="309"/>
      <c r="E76" s="309"/>
      <c r="F76" s="309" t="s">
        <v>652</v>
      </c>
      <c r="G76" s="310"/>
      <c r="H76" s="309" t="s">
        <v>61</v>
      </c>
      <c r="I76" s="309" t="s">
        <v>64</v>
      </c>
      <c r="J76" s="309" t="s">
        <v>653</v>
      </c>
      <c r="K76" s="308"/>
    </row>
    <row r="77" ht="17.25" customHeight="1">
      <c r="B77" s="306"/>
      <c r="C77" s="311" t="s">
        <v>654</v>
      </c>
      <c r="D77" s="311"/>
      <c r="E77" s="311"/>
      <c r="F77" s="312" t="s">
        <v>655</v>
      </c>
      <c r="G77" s="313"/>
      <c r="H77" s="311"/>
      <c r="I77" s="311"/>
      <c r="J77" s="311" t="s">
        <v>656</v>
      </c>
      <c r="K77" s="308"/>
    </row>
    <row r="78" ht="5.25" customHeight="1">
      <c r="B78" s="306"/>
      <c r="C78" s="314"/>
      <c r="D78" s="314"/>
      <c r="E78" s="314"/>
      <c r="F78" s="314"/>
      <c r="G78" s="315"/>
      <c r="H78" s="314"/>
      <c r="I78" s="314"/>
      <c r="J78" s="314"/>
      <c r="K78" s="308"/>
    </row>
    <row r="79" ht="15" customHeight="1">
      <c r="B79" s="306"/>
      <c r="C79" s="294" t="s">
        <v>60</v>
      </c>
      <c r="D79" s="314"/>
      <c r="E79" s="314"/>
      <c r="F79" s="316" t="s">
        <v>160</v>
      </c>
      <c r="G79" s="315"/>
      <c r="H79" s="294" t="s">
        <v>657</v>
      </c>
      <c r="I79" s="294" t="s">
        <v>658</v>
      </c>
      <c r="J79" s="294">
        <v>20</v>
      </c>
      <c r="K79" s="308"/>
    </row>
    <row r="80" ht="15" customHeight="1">
      <c r="B80" s="306"/>
      <c r="C80" s="294" t="s">
        <v>659</v>
      </c>
      <c r="D80" s="294"/>
      <c r="E80" s="294"/>
      <c r="F80" s="316" t="s">
        <v>160</v>
      </c>
      <c r="G80" s="315"/>
      <c r="H80" s="294" t="s">
        <v>660</v>
      </c>
      <c r="I80" s="294" t="s">
        <v>658</v>
      </c>
      <c r="J80" s="294">
        <v>120</v>
      </c>
      <c r="K80" s="308"/>
    </row>
    <row r="81" ht="15" customHeight="1">
      <c r="B81" s="317"/>
      <c r="C81" s="294" t="s">
        <v>661</v>
      </c>
      <c r="D81" s="294"/>
      <c r="E81" s="294"/>
      <c r="F81" s="316" t="s">
        <v>662</v>
      </c>
      <c r="G81" s="315"/>
      <c r="H81" s="294" t="s">
        <v>663</v>
      </c>
      <c r="I81" s="294" t="s">
        <v>658</v>
      </c>
      <c r="J81" s="294">
        <v>50</v>
      </c>
      <c r="K81" s="308"/>
    </row>
    <row r="82" ht="15" customHeight="1">
      <c r="B82" s="317"/>
      <c r="C82" s="294" t="s">
        <v>664</v>
      </c>
      <c r="D82" s="294"/>
      <c r="E82" s="294"/>
      <c r="F82" s="316" t="s">
        <v>160</v>
      </c>
      <c r="G82" s="315"/>
      <c r="H82" s="294" t="s">
        <v>665</v>
      </c>
      <c r="I82" s="294" t="s">
        <v>666</v>
      </c>
      <c r="J82" s="294"/>
      <c r="K82" s="308"/>
    </row>
    <row r="83" ht="15" customHeight="1">
      <c r="B83" s="317"/>
      <c r="C83" s="318" t="s">
        <v>667</v>
      </c>
      <c r="D83" s="318"/>
      <c r="E83" s="318"/>
      <c r="F83" s="319" t="s">
        <v>662</v>
      </c>
      <c r="G83" s="318"/>
      <c r="H83" s="318" t="s">
        <v>668</v>
      </c>
      <c r="I83" s="318" t="s">
        <v>658</v>
      </c>
      <c r="J83" s="318">
        <v>15</v>
      </c>
      <c r="K83" s="308"/>
    </row>
    <row r="84" ht="15" customHeight="1">
      <c r="B84" s="317"/>
      <c r="C84" s="318" t="s">
        <v>669</v>
      </c>
      <c r="D84" s="318"/>
      <c r="E84" s="318"/>
      <c r="F84" s="319" t="s">
        <v>662</v>
      </c>
      <c r="G84" s="318"/>
      <c r="H84" s="318" t="s">
        <v>670</v>
      </c>
      <c r="I84" s="318" t="s">
        <v>658</v>
      </c>
      <c r="J84" s="318">
        <v>15</v>
      </c>
      <c r="K84" s="308"/>
    </row>
    <row r="85" ht="15" customHeight="1">
      <c r="B85" s="317"/>
      <c r="C85" s="318" t="s">
        <v>671</v>
      </c>
      <c r="D85" s="318"/>
      <c r="E85" s="318"/>
      <c r="F85" s="319" t="s">
        <v>662</v>
      </c>
      <c r="G85" s="318"/>
      <c r="H85" s="318" t="s">
        <v>672</v>
      </c>
      <c r="I85" s="318" t="s">
        <v>658</v>
      </c>
      <c r="J85" s="318">
        <v>20</v>
      </c>
      <c r="K85" s="308"/>
    </row>
    <row r="86" ht="15" customHeight="1">
      <c r="B86" s="317"/>
      <c r="C86" s="318" t="s">
        <v>673</v>
      </c>
      <c r="D86" s="318"/>
      <c r="E86" s="318"/>
      <c r="F86" s="319" t="s">
        <v>662</v>
      </c>
      <c r="G86" s="318"/>
      <c r="H86" s="318" t="s">
        <v>674</v>
      </c>
      <c r="I86" s="318" t="s">
        <v>658</v>
      </c>
      <c r="J86" s="318">
        <v>20</v>
      </c>
      <c r="K86" s="308"/>
    </row>
    <row r="87" ht="15" customHeight="1">
      <c r="B87" s="317"/>
      <c r="C87" s="294" t="s">
        <v>675</v>
      </c>
      <c r="D87" s="294"/>
      <c r="E87" s="294"/>
      <c r="F87" s="316" t="s">
        <v>662</v>
      </c>
      <c r="G87" s="315"/>
      <c r="H87" s="294" t="s">
        <v>676</v>
      </c>
      <c r="I87" s="294" t="s">
        <v>658</v>
      </c>
      <c r="J87" s="294">
        <v>50</v>
      </c>
      <c r="K87" s="308"/>
    </row>
    <row r="88" ht="15" customHeight="1">
      <c r="B88" s="317"/>
      <c r="C88" s="294" t="s">
        <v>677</v>
      </c>
      <c r="D88" s="294"/>
      <c r="E88" s="294"/>
      <c r="F88" s="316" t="s">
        <v>662</v>
      </c>
      <c r="G88" s="315"/>
      <c r="H88" s="294" t="s">
        <v>678</v>
      </c>
      <c r="I88" s="294" t="s">
        <v>658</v>
      </c>
      <c r="J88" s="294">
        <v>20</v>
      </c>
      <c r="K88" s="308"/>
    </row>
    <row r="89" ht="15" customHeight="1">
      <c r="B89" s="317"/>
      <c r="C89" s="294" t="s">
        <v>679</v>
      </c>
      <c r="D89" s="294"/>
      <c r="E89" s="294"/>
      <c r="F89" s="316" t="s">
        <v>662</v>
      </c>
      <c r="G89" s="315"/>
      <c r="H89" s="294" t="s">
        <v>680</v>
      </c>
      <c r="I89" s="294" t="s">
        <v>658</v>
      </c>
      <c r="J89" s="294">
        <v>20</v>
      </c>
      <c r="K89" s="308"/>
    </row>
    <row r="90" ht="15" customHeight="1">
      <c r="B90" s="317"/>
      <c r="C90" s="294" t="s">
        <v>681</v>
      </c>
      <c r="D90" s="294"/>
      <c r="E90" s="294"/>
      <c r="F90" s="316" t="s">
        <v>662</v>
      </c>
      <c r="G90" s="315"/>
      <c r="H90" s="294" t="s">
        <v>682</v>
      </c>
      <c r="I90" s="294" t="s">
        <v>658</v>
      </c>
      <c r="J90" s="294">
        <v>50</v>
      </c>
      <c r="K90" s="308"/>
    </row>
    <row r="91" ht="15" customHeight="1">
      <c r="B91" s="317"/>
      <c r="C91" s="294" t="s">
        <v>683</v>
      </c>
      <c r="D91" s="294"/>
      <c r="E91" s="294"/>
      <c r="F91" s="316" t="s">
        <v>662</v>
      </c>
      <c r="G91" s="315"/>
      <c r="H91" s="294" t="s">
        <v>683</v>
      </c>
      <c r="I91" s="294" t="s">
        <v>658</v>
      </c>
      <c r="J91" s="294">
        <v>50</v>
      </c>
      <c r="K91" s="308"/>
    </row>
    <row r="92" ht="15" customHeight="1">
      <c r="B92" s="317"/>
      <c r="C92" s="294" t="s">
        <v>684</v>
      </c>
      <c r="D92" s="294"/>
      <c r="E92" s="294"/>
      <c r="F92" s="316" t="s">
        <v>662</v>
      </c>
      <c r="G92" s="315"/>
      <c r="H92" s="294" t="s">
        <v>685</v>
      </c>
      <c r="I92" s="294" t="s">
        <v>658</v>
      </c>
      <c r="J92" s="294">
        <v>255</v>
      </c>
      <c r="K92" s="308"/>
    </row>
    <row r="93" ht="15" customHeight="1">
      <c r="B93" s="317"/>
      <c r="C93" s="294" t="s">
        <v>686</v>
      </c>
      <c r="D93" s="294"/>
      <c r="E93" s="294"/>
      <c r="F93" s="316" t="s">
        <v>160</v>
      </c>
      <c r="G93" s="315"/>
      <c r="H93" s="294" t="s">
        <v>687</v>
      </c>
      <c r="I93" s="294" t="s">
        <v>688</v>
      </c>
      <c r="J93" s="294"/>
      <c r="K93" s="308"/>
    </row>
    <row r="94" ht="15" customHeight="1">
      <c r="B94" s="317"/>
      <c r="C94" s="294" t="s">
        <v>689</v>
      </c>
      <c r="D94" s="294"/>
      <c r="E94" s="294"/>
      <c r="F94" s="316" t="s">
        <v>160</v>
      </c>
      <c r="G94" s="315"/>
      <c r="H94" s="294" t="s">
        <v>690</v>
      </c>
      <c r="I94" s="294" t="s">
        <v>691</v>
      </c>
      <c r="J94" s="294"/>
      <c r="K94" s="308"/>
    </row>
    <row r="95" ht="15" customHeight="1">
      <c r="B95" s="317"/>
      <c r="C95" s="294" t="s">
        <v>692</v>
      </c>
      <c r="D95" s="294"/>
      <c r="E95" s="294"/>
      <c r="F95" s="316" t="s">
        <v>160</v>
      </c>
      <c r="G95" s="315"/>
      <c r="H95" s="294" t="s">
        <v>692</v>
      </c>
      <c r="I95" s="294" t="s">
        <v>691</v>
      </c>
      <c r="J95" s="294"/>
      <c r="K95" s="308"/>
    </row>
    <row r="96" ht="15" customHeight="1">
      <c r="B96" s="317"/>
      <c r="C96" s="294" t="s">
        <v>45</v>
      </c>
      <c r="D96" s="294"/>
      <c r="E96" s="294"/>
      <c r="F96" s="316" t="s">
        <v>160</v>
      </c>
      <c r="G96" s="315"/>
      <c r="H96" s="294" t="s">
        <v>693</v>
      </c>
      <c r="I96" s="294" t="s">
        <v>691</v>
      </c>
      <c r="J96" s="294"/>
      <c r="K96" s="308"/>
    </row>
    <row r="97" ht="15" customHeight="1">
      <c r="B97" s="317"/>
      <c r="C97" s="294" t="s">
        <v>55</v>
      </c>
      <c r="D97" s="294"/>
      <c r="E97" s="294"/>
      <c r="F97" s="316" t="s">
        <v>160</v>
      </c>
      <c r="G97" s="315"/>
      <c r="H97" s="294" t="s">
        <v>694</v>
      </c>
      <c r="I97" s="294" t="s">
        <v>691</v>
      </c>
      <c r="J97" s="294"/>
      <c r="K97" s="308"/>
    </row>
    <row r="98" ht="15" customHeight="1">
      <c r="B98" s="320"/>
      <c r="C98" s="321"/>
      <c r="D98" s="321"/>
      <c r="E98" s="321"/>
      <c r="F98" s="321"/>
      <c r="G98" s="321"/>
      <c r="H98" s="321"/>
      <c r="I98" s="321"/>
      <c r="J98" s="321"/>
      <c r="K98" s="322"/>
    </row>
    <row r="99" ht="18.75" customHeight="1">
      <c r="B99" s="323"/>
      <c r="C99" s="324"/>
      <c r="D99" s="324"/>
      <c r="E99" s="324"/>
      <c r="F99" s="324"/>
      <c r="G99" s="324"/>
      <c r="H99" s="324"/>
      <c r="I99" s="324"/>
      <c r="J99" s="324"/>
      <c r="K99" s="323"/>
    </row>
    <row r="100" ht="18.75" customHeight="1">
      <c r="B100" s="302"/>
      <c r="C100" s="302"/>
      <c r="D100" s="302"/>
      <c r="E100" s="302"/>
      <c r="F100" s="302"/>
      <c r="G100" s="302"/>
      <c r="H100" s="302"/>
      <c r="I100" s="302"/>
      <c r="J100" s="302"/>
      <c r="K100" s="302"/>
    </row>
    <row r="101" ht="7.5" customHeight="1">
      <c r="B101" s="303"/>
      <c r="C101" s="304"/>
      <c r="D101" s="304"/>
      <c r="E101" s="304"/>
      <c r="F101" s="304"/>
      <c r="G101" s="304"/>
      <c r="H101" s="304"/>
      <c r="I101" s="304"/>
      <c r="J101" s="304"/>
      <c r="K101" s="305"/>
    </row>
    <row r="102" ht="45" customHeight="1">
      <c r="B102" s="306"/>
      <c r="C102" s="307" t="s">
        <v>695</v>
      </c>
      <c r="D102" s="307"/>
      <c r="E102" s="307"/>
      <c r="F102" s="307"/>
      <c r="G102" s="307"/>
      <c r="H102" s="307"/>
      <c r="I102" s="307"/>
      <c r="J102" s="307"/>
      <c r="K102" s="308"/>
    </row>
    <row r="103" ht="17.25" customHeight="1">
      <c r="B103" s="306"/>
      <c r="C103" s="309" t="s">
        <v>651</v>
      </c>
      <c r="D103" s="309"/>
      <c r="E103" s="309"/>
      <c r="F103" s="309" t="s">
        <v>652</v>
      </c>
      <c r="G103" s="310"/>
      <c r="H103" s="309" t="s">
        <v>61</v>
      </c>
      <c r="I103" s="309" t="s">
        <v>64</v>
      </c>
      <c r="J103" s="309" t="s">
        <v>653</v>
      </c>
      <c r="K103" s="308"/>
    </row>
    <row r="104" ht="17.25" customHeight="1">
      <c r="B104" s="306"/>
      <c r="C104" s="311" t="s">
        <v>654</v>
      </c>
      <c r="D104" s="311"/>
      <c r="E104" s="311"/>
      <c r="F104" s="312" t="s">
        <v>655</v>
      </c>
      <c r="G104" s="313"/>
      <c r="H104" s="311"/>
      <c r="I104" s="311"/>
      <c r="J104" s="311" t="s">
        <v>656</v>
      </c>
      <c r="K104" s="308"/>
    </row>
    <row r="105" ht="5.25" customHeight="1">
      <c r="B105" s="306"/>
      <c r="C105" s="309"/>
      <c r="D105" s="309"/>
      <c r="E105" s="309"/>
      <c r="F105" s="309"/>
      <c r="G105" s="325"/>
      <c r="H105" s="309"/>
      <c r="I105" s="309"/>
      <c r="J105" s="309"/>
      <c r="K105" s="308"/>
    </row>
    <row r="106" ht="15" customHeight="1">
      <c r="B106" s="306"/>
      <c r="C106" s="294" t="s">
        <v>60</v>
      </c>
      <c r="D106" s="314"/>
      <c r="E106" s="314"/>
      <c r="F106" s="316" t="s">
        <v>160</v>
      </c>
      <c r="G106" s="325"/>
      <c r="H106" s="294" t="s">
        <v>696</v>
      </c>
      <c r="I106" s="294" t="s">
        <v>658</v>
      </c>
      <c r="J106" s="294">
        <v>20</v>
      </c>
      <c r="K106" s="308"/>
    </row>
    <row r="107" ht="15" customHeight="1">
      <c r="B107" s="306"/>
      <c r="C107" s="294" t="s">
        <v>659</v>
      </c>
      <c r="D107" s="294"/>
      <c r="E107" s="294"/>
      <c r="F107" s="316" t="s">
        <v>160</v>
      </c>
      <c r="G107" s="294"/>
      <c r="H107" s="294" t="s">
        <v>696</v>
      </c>
      <c r="I107" s="294" t="s">
        <v>658</v>
      </c>
      <c r="J107" s="294">
        <v>120</v>
      </c>
      <c r="K107" s="308"/>
    </row>
    <row r="108" ht="15" customHeight="1">
      <c r="B108" s="317"/>
      <c r="C108" s="294" t="s">
        <v>661</v>
      </c>
      <c r="D108" s="294"/>
      <c r="E108" s="294"/>
      <c r="F108" s="316" t="s">
        <v>662</v>
      </c>
      <c r="G108" s="294"/>
      <c r="H108" s="294" t="s">
        <v>696</v>
      </c>
      <c r="I108" s="294" t="s">
        <v>658</v>
      </c>
      <c r="J108" s="294">
        <v>50</v>
      </c>
      <c r="K108" s="308"/>
    </row>
    <row r="109" ht="15" customHeight="1">
      <c r="B109" s="317"/>
      <c r="C109" s="294" t="s">
        <v>664</v>
      </c>
      <c r="D109" s="294"/>
      <c r="E109" s="294"/>
      <c r="F109" s="316" t="s">
        <v>160</v>
      </c>
      <c r="G109" s="294"/>
      <c r="H109" s="294" t="s">
        <v>696</v>
      </c>
      <c r="I109" s="294" t="s">
        <v>666</v>
      </c>
      <c r="J109" s="294"/>
      <c r="K109" s="308"/>
    </row>
    <row r="110" ht="15" customHeight="1">
      <c r="B110" s="317"/>
      <c r="C110" s="294" t="s">
        <v>675</v>
      </c>
      <c r="D110" s="294"/>
      <c r="E110" s="294"/>
      <c r="F110" s="316" t="s">
        <v>662</v>
      </c>
      <c r="G110" s="294"/>
      <c r="H110" s="294" t="s">
        <v>696</v>
      </c>
      <c r="I110" s="294" t="s">
        <v>658</v>
      </c>
      <c r="J110" s="294">
        <v>50</v>
      </c>
      <c r="K110" s="308"/>
    </row>
    <row r="111" ht="15" customHeight="1">
      <c r="B111" s="317"/>
      <c r="C111" s="294" t="s">
        <v>683</v>
      </c>
      <c r="D111" s="294"/>
      <c r="E111" s="294"/>
      <c r="F111" s="316" t="s">
        <v>662</v>
      </c>
      <c r="G111" s="294"/>
      <c r="H111" s="294" t="s">
        <v>696</v>
      </c>
      <c r="I111" s="294" t="s">
        <v>658</v>
      </c>
      <c r="J111" s="294">
        <v>50</v>
      </c>
      <c r="K111" s="308"/>
    </row>
    <row r="112" ht="15" customHeight="1">
      <c r="B112" s="317"/>
      <c r="C112" s="294" t="s">
        <v>681</v>
      </c>
      <c r="D112" s="294"/>
      <c r="E112" s="294"/>
      <c r="F112" s="316" t="s">
        <v>662</v>
      </c>
      <c r="G112" s="294"/>
      <c r="H112" s="294" t="s">
        <v>696</v>
      </c>
      <c r="I112" s="294" t="s">
        <v>658</v>
      </c>
      <c r="J112" s="294">
        <v>50</v>
      </c>
      <c r="K112" s="308"/>
    </row>
    <row r="113" ht="15" customHeight="1">
      <c r="B113" s="317"/>
      <c r="C113" s="294" t="s">
        <v>60</v>
      </c>
      <c r="D113" s="294"/>
      <c r="E113" s="294"/>
      <c r="F113" s="316" t="s">
        <v>160</v>
      </c>
      <c r="G113" s="294"/>
      <c r="H113" s="294" t="s">
        <v>697</v>
      </c>
      <c r="I113" s="294" t="s">
        <v>658</v>
      </c>
      <c r="J113" s="294">
        <v>20</v>
      </c>
      <c r="K113" s="308"/>
    </row>
    <row r="114" ht="15" customHeight="1">
      <c r="B114" s="317"/>
      <c r="C114" s="294" t="s">
        <v>698</v>
      </c>
      <c r="D114" s="294"/>
      <c r="E114" s="294"/>
      <c r="F114" s="316" t="s">
        <v>160</v>
      </c>
      <c r="G114" s="294"/>
      <c r="H114" s="294" t="s">
        <v>699</v>
      </c>
      <c r="I114" s="294" t="s">
        <v>658</v>
      </c>
      <c r="J114" s="294">
        <v>120</v>
      </c>
      <c r="K114" s="308"/>
    </row>
    <row r="115" ht="15" customHeight="1">
      <c r="B115" s="317"/>
      <c r="C115" s="294" t="s">
        <v>45</v>
      </c>
      <c r="D115" s="294"/>
      <c r="E115" s="294"/>
      <c r="F115" s="316" t="s">
        <v>160</v>
      </c>
      <c r="G115" s="294"/>
      <c r="H115" s="294" t="s">
        <v>700</v>
      </c>
      <c r="I115" s="294" t="s">
        <v>691</v>
      </c>
      <c r="J115" s="294"/>
      <c r="K115" s="308"/>
    </row>
    <row r="116" ht="15" customHeight="1">
      <c r="B116" s="317"/>
      <c r="C116" s="294" t="s">
        <v>55</v>
      </c>
      <c r="D116" s="294"/>
      <c r="E116" s="294"/>
      <c r="F116" s="316" t="s">
        <v>160</v>
      </c>
      <c r="G116" s="294"/>
      <c r="H116" s="294" t="s">
        <v>701</v>
      </c>
      <c r="I116" s="294" t="s">
        <v>691</v>
      </c>
      <c r="J116" s="294"/>
      <c r="K116" s="308"/>
    </row>
    <row r="117" ht="15" customHeight="1">
      <c r="B117" s="317"/>
      <c r="C117" s="294" t="s">
        <v>64</v>
      </c>
      <c r="D117" s="294"/>
      <c r="E117" s="294"/>
      <c r="F117" s="316" t="s">
        <v>160</v>
      </c>
      <c r="G117" s="294"/>
      <c r="H117" s="294" t="s">
        <v>702</v>
      </c>
      <c r="I117" s="294" t="s">
        <v>703</v>
      </c>
      <c r="J117" s="294"/>
      <c r="K117" s="308"/>
    </row>
    <row r="118" ht="15" customHeight="1">
      <c r="B118" s="320"/>
      <c r="C118" s="326"/>
      <c r="D118" s="326"/>
      <c r="E118" s="326"/>
      <c r="F118" s="326"/>
      <c r="G118" s="326"/>
      <c r="H118" s="326"/>
      <c r="I118" s="326"/>
      <c r="J118" s="326"/>
      <c r="K118" s="322"/>
    </row>
    <row r="119" ht="18.75" customHeight="1">
      <c r="B119" s="327"/>
      <c r="C119" s="291"/>
      <c r="D119" s="291"/>
      <c r="E119" s="291"/>
      <c r="F119" s="328"/>
      <c r="G119" s="291"/>
      <c r="H119" s="291"/>
      <c r="I119" s="291"/>
      <c r="J119" s="291"/>
      <c r="K119" s="327"/>
    </row>
    <row r="120" ht="18.75" customHeight="1">
      <c r="B120" s="302"/>
      <c r="C120" s="302"/>
      <c r="D120" s="302"/>
      <c r="E120" s="302"/>
      <c r="F120" s="302"/>
      <c r="G120" s="302"/>
      <c r="H120" s="302"/>
      <c r="I120" s="302"/>
      <c r="J120" s="302"/>
      <c r="K120" s="302"/>
    </row>
    <row r="121" ht="7.5" customHeight="1">
      <c r="B121" s="329"/>
      <c r="C121" s="330"/>
      <c r="D121" s="330"/>
      <c r="E121" s="330"/>
      <c r="F121" s="330"/>
      <c r="G121" s="330"/>
      <c r="H121" s="330"/>
      <c r="I121" s="330"/>
      <c r="J121" s="330"/>
      <c r="K121" s="331"/>
    </row>
    <row r="122" ht="45" customHeight="1">
      <c r="B122" s="332"/>
      <c r="C122" s="285" t="s">
        <v>704</v>
      </c>
      <c r="D122" s="285"/>
      <c r="E122" s="285"/>
      <c r="F122" s="285"/>
      <c r="G122" s="285"/>
      <c r="H122" s="285"/>
      <c r="I122" s="285"/>
      <c r="J122" s="285"/>
      <c r="K122" s="333"/>
    </row>
    <row r="123" ht="17.25" customHeight="1">
      <c r="B123" s="334"/>
      <c r="C123" s="309" t="s">
        <v>651</v>
      </c>
      <c r="D123" s="309"/>
      <c r="E123" s="309"/>
      <c r="F123" s="309" t="s">
        <v>652</v>
      </c>
      <c r="G123" s="310"/>
      <c r="H123" s="309" t="s">
        <v>61</v>
      </c>
      <c r="I123" s="309" t="s">
        <v>64</v>
      </c>
      <c r="J123" s="309" t="s">
        <v>653</v>
      </c>
      <c r="K123" s="335"/>
    </row>
    <row r="124" ht="17.25" customHeight="1">
      <c r="B124" s="334"/>
      <c r="C124" s="311" t="s">
        <v>654</v>
      </c>
      <c r="D124" s="311"/>
      <c r="E124" s="311"/>
      <c r="F124" s="312" t="s">
        <v>655</v>
      </c>
      <c r="G124" s="313"/>
      <c r="H124" s="311"/>
      <c r="I124" s="311"/>
      <c r="J124" s="311" t="s">
        <v>656</v>
      </c>
      <c r="K124" s="335"/>
    </row>
    <row r="125" ht="5.25" customHeight="1">
      <c r="B125" s="336"/>
      <c r="C125" s="314"/>
      <c r="D125" s="314"/>
      <c r="E125" s="314"/>
      <c r="F125" s="314"/>
      <c r="G125" s="294"/>
      <c r="H125" s="314"/>
      <c r="I125" s="314"/>
      <c r="J125" s="314"/>
      <c r="K125" s="337"/>
    </row>
    <row r="126" ht="15" customHeight="1">
      <c r="B126" s="336"/>
      <c r="C126" s="294" t="s">
        <v>659</v>
      </c>
      <c r="D126" s="314"/>
      <c r="E126" s="314"/>
      <c r="F126" s="316" t="s">
        <v>160</v>
      </c>
      <c r="G126" s="294"/>
      <c r="H126" s="294" t="s">
        <v>696</v>
      </c>
      <c r="I126" s="294" t="s">
        <v>658</v>
      </c>
      <c r="J126" s="294">
        <v>120</v>
      </c>
      <c r="K126" s="338"/>
    </row>
    <row r="127" ht="15" customHeight="1">
      <c r="B127" s="336"/>
      <c r="C127" s="294" t="s">
        <v>705</v>
      </c>
      <c r="D127" s="294"/>
      <c r="E127" s="294"/>
      <c r="F127" s="316" t="s">
        <v>160</v>
      </c>
      <c r="G127" s="294"/>
      <c r="H127" s="294" t="s">
        <v>706</v>
      </c>
      <c r="I127" s="294" t="s">
        <v>658</v>
      </c>
      <c r="J127" s="294" t="s">
        <v>707</v>
      </c>
      <c r="K127" s="338"/>
    </row>
    <row r="128" ht="15" customHeight="1">
      <c r="B128" s="336"/>
      <c r="C128" s="294" t="s">
        <v>605</v>
      </c>
      <c r="D128" s="294"/>
      <c r="E128" s="294"/>
      <c r="F128" s="316" t="s">
        <v>160</v>
      </c>
      <c r="G128" s="294"/>
      <c r="H128" s="294" t="s">
        <v>708</v>
      </c>
      <c r="I128" s="294" t="s">
        <v>658</v>
      </c>
      <c r="J128" s="294" t="s">
        <v>707</v>
      </c>
      <c r="K128" s="338"/>
    </row>
    <row r="129" ht="15" customHeight="1">
      <c r="B129" s="336"/>
      <c r="C129" s="294" t="s">
        <v>667</v>
      </c>
      <c r="D129" s="294"/>
      <c r="E129" s="294"/>
      <c r="F129" s="316" t="s">
        <v>662</v>
      </c>
      <c r="G129" s="294"/>
      <c r="H129" s="294" t="s">
        <v>668</v>
      </c>
      <c r="I129" s="294" t="s">
        <v>658</v>
      </c>
      <c r="J129" s="294">
        <v>15</v>
      </c>
      <c r="K129" s="338"/>
    </row>
    <row r="130" ht="15" customHeight="1">
      <c r="B130" s="336"/>
      <c r="C130" s="318" t="s">
        <v>669</v>
      </c>
      <c r="D130" s="318"/>
      <c r="E130" s="318"/>
      <c r="F130" s="319" t="s">
        <v>662</v>
      </c>
      <c r="G130" s="318"/>
      <c r="H130" s="318" t="s">
        <v>670</v>
      </c>
      <c r="I130" s="318" t="s">
        <v>658</v>
      </c>
      <c r="J130" s="318">
        <v>15</v>
      </c>
      <c r="K130" s="338"/>
    </row>
    <row r="131" ht="15" customHeight="1">
      <c r="B131" s="336"/>
      <c r="C131" s="318" t="s">
        <v>671</v>
      </c>
      <c r="D131" s="318"/>
      <c r="E131" s="318"/>
      <c r="F131" s="319" t="s">
        <v>662</v>
      </c>
      <c r="G131" s="318"/>
      <c r="H131" s="318" t="s">
        <v>672</v>
      </c>
      <c r="I131" s="318" t="s">
        <v>658</v>
      </c>
      <c r="J131" s="318">
        <v>20</v>
      </c>
      <c r="K131" s="338"/>
    </row>
    <row r="132" ht="15" customHeight="1">
      <c r="B132" s="336"/>
      <c r="C132" s="318" t="s">
        <v>673</v>
      </c>
      <c r="D132" s="318"/>
      <c r="E132" s="318"/>
      <c r="F132" s="319" t="s">
        <v>662</v>
      </c>
      <c r="G132" s="318"/>
      <c r="H132" s="318" t="s">
        <v>674</v>
      </c>
      <c r="I132" s="318" t="s">
        <v>658</v>
      </c>
      <c r="J132" s="318">
        <v>20</v>
      </c>
      <c r="K132" s="338"/>
    </row>
    <row r="133" ht="15" customHeight="1">
      <c r="B133" s="336"/>
      <c r="C133" s="294" t="s">
        <v>661</v>
      </c>
      <c r="D133" s="294"/>
      <c r="E133" s="294"/>
      <c r="F133" s="316" t="s">
        <v>662</v>
      </c>
      <c r="G133" s="294"/>
      <c r="H133" s="294" t="s">
        <v>696</v>
      </c>
      <c r="I133" s="294" t="s">
        <v>658</v>
      </c>
      <c r="J133" s="294">
        <v>50</v>
      </c>
      <c r="K133" s="338"/>
    </row>
    <row r="134" ht="15" customHeight="1">
      <c r="B134" s="336"/>
      <c r="C134" s="294" t="s">
        <v>675</v>
      </c>
      <c r="D134" s="294"/>
      <c r="E134" s="294"/>
      <c r="F134" s="316" t="s">
        <v>662</v>
      </c>
      <c r="G134" s="294"/>
      <c r="H134" s="294" t="s">
        <v>696</v>
      </c>
      <c r="I134" s="294" t="s">
        <v>658</v>
      </c>
      <c r="J134" s="294">
        <v>50</v>
      </c>
      <c r="K134" s="338"/>
    </row>
    <row r="135" ht="15" customHeight="1">
      <c r="B135" s="336"/>
      <c r="C135" s="294" t="s">
        <v>681</v>
      </c>
      <c r="D135" s="294"/>
      <c r="E135" s="294"/>
      <c r="F135" s="316" t="s">
        <v>662</v>
      </c>
      <c r="G135" s="294"/>
      <c r="H135" s="294" t="s">
        <v>696</v>
      </c>
      <c r="I135" s="294" t="s">
        <v>658</v>
      </c>
      <c r="J135" s="294">
        <v>50</v>
      </c>
      <c r="K135" s="338"/>
    </row>
    <row r="136" ht="15" customHeight="1">
      <c r="B136" s="336"/>
      <c r="C136" s="294" t="s">
        <v>683</v>
      </c>
      <c r="D136" s="294"/>
      <c r="E136" s="294"/>
      <c r="F136" s="316" t="s">
        <v>662</v>
      </c>
      <c r="G136" s="294"/>
      <c r="H136" s="294" t="s">
        <v>696</v>
      </c>
      <c r="I136" s="294" t="s">
        <v>658</v>
      </c>
      <c r="J136" s="294">
        <v>50</v>
      </c>
      <c r="K136" s="338"/>
    </row>
    <row r="137" ht="15" customHeight="1">
      <c r="B137" s="336"/>
      <c r="C137" s="294" t="s">
        <v>684</v>
      </c>
      <c r="D137" s="294"/>
      <c r="E137" s="294"/>
      <c r="F137" s="316" t="s">
        <v>662</v>
      </c>
      <c r="G137" s="294"/>
      <c r="H137" s="294" t="s">
        <v>709</v>
      </c>
      <c r="I137" s="294" t="s">
        <v>658</v>
      </c>
      <c r="J137" s="294">
        <v>255</v>
      </c>
      <c r="K137" s="338"/>
    </row>
    <row r="138" ht="15" customHeight="1">
      <c r="B138" s="336"/>
      <c r="C138" s="294" t="s">
        <v>686</v>
      </c>
      <c r="D138" s="294"/>
      <c r="E138" s="294"/>
      <c r="F138" s="316" t="s">
        <v>160</v>
      </c>
      <c r="G138" s="294"/>
      <c r="H138" s="294" t="s">
        <v>710</v>
      </c>
      <c r="I138" s="294" t="s">
        <v>688</v>
      </c>
      <c r="J138" s="294"/>
      <c r="K138" s="338"/>
    </row>
    <row r="139" ht="15" customHeight="1">
      <c r="B139" s="336"/>
      <c r="C139" s="294" t="s">
        <v>689</v>
      </c>
      <c r="D139" s="294"/>
      <c r="E139" s="294"/>
      <c r="F139" s="316" t="s">
        <v>160</v>
      </c>
      <c r="G139" s="294"/>
      <c r="H139" s="294" t="s">
        <v>711</v>
      </c>
      <c r="I139" s="294" t="s">
        <v>691</v>
      </c>
      <c r="J139" s="294"/>
      <c r="K139" s="338"/>
    </row>
    <row r="140" ht="15" customHeight="1">
      <c r="B140" s="336"/>
      <c r="C140" s="294" t="s">
        <v>692</v>
      </c>
      <c r="D140" s="294"/>
      <c r="E140" s="294"/>
      <c r="F140" s="316" t="s">
        <v>160</v>
      </c>
      <c r="G140" s="294"/>
      <c r="H140" s="294" t="s">
        <v>692</v>
      </c>
      <c r="I140" s="294" t="s">
        <v>691</v>
      </c>
      <c r="J140" s="294"/>
      <c r="K140" s="338"/>
    </row>
    <row r="141" ht="15" customHeight="1">
      <c r="B141" s="336"/>
      <c r="C141" s="294" t="s">
        <v>45</v>
      </c>
      <c r="D141" s="294"/>
      <c r="E141" s="294"/>
      <c r="F141" s="316" t="s">
        <v>160</v>
      </c>
      <c r="G141" s="294"/>
      <c r="H141" s="294" t="s">
        <v>712</v>
      </c>
      <c r="I141" s="294" t="s">
        <v>691</v>
      </c>
      <c r="J141" s="294"/>
      <c r="K141" s="338"/>
    </row>
    <row r="142" ht="15" customHeight="1">
      <c r="B142" s="336"/>
      <c r="C142" s="294" t="s">
        <v>713</v>
      </c>
      <c r="D142" s="294"/>
      <c r="E142" s="294"/>
      <c r="F142" s="316" t="s">
        <v>160</v>
      </c>
      <c r="G142" s="294"/>
      <c r="H142" s="294" t="s">
        <v>714</v>
      </c>
      <c r="I142" s="294" t="s">
        <v>691</v>
      </c>
      <c r="J142" s="294"/>
      <c r="K142" s="338"/>
    </row>
    <row r="143" ht="15" customHeight="1">
      <c r="B143" s="339"/>
      <c r="C143" s="340"/>
      <c r="D143" s="340"/>
      <c r="E143" s="340"/>
      <c r="F143" s="340"/>
      <c r="G143" s="340"/>
      <c r="H143" s="340"/>
      <c r="I143" s="340"/>
      <c r="J143" s="340"/>
      <c r="K143" s="341"/>
    </row>
    <row r="144" ht="18.75" customHeight="1">
      <c r="B144" s="291"/>
      <c r="C144" s="291"/>
      <c r="D144" s="291"/>
      <c r="E144" s="291"/>
      <c r="F144" s="328"/>
      <c r="G144" s="291"/>
      <c r="H144" s="291"/>
      <c r="I144" s="291"/>
      <c r="J144" s="291"/>
      <c r="K144" s="291"/>
    </row>
    <row r="145" ht="18.75" customHeight="1">
      <c r="B145" s="302"/>
      <c r="C145" s="302"/>
      <c r="D145" s="302"/>
      <c r="E145" s="302"/>
      <c r="F145" s="302"/>
      <c r="G145" s="302"/>
      <c r="H145" s="302"/>
      <c r="I145" s="302"/>
      <c r="J145" s="302"/>
      <c r="K145" s="302"/>
    </row>
    <row r="146" ht="7.5" customHeight="1">
      <c r="B146" s="303"/>
      <c r="C146" s="304"/>
      <c r="D146" s="304"/>
      <c r="E146" s="304"/>
      <c r="F146" s="304"/>
      <c r="G146" s="304"/>
      <c r="H146" s="304"/>
      <c r="I146" s="304"/>
      <c r="J146" s="304"/>
      <c r="K146" s="305"/>
    </row>
    <row r="147" ht="45" customHeight="1">
      <c r="B147" s="306"/>
      <c r="C147" s="307" t="s">
        <v>715</v>
      </c>
      <c r="D147" s="307"/>
      <c r="E147" s="307"/>
      <c r="F147" s="307"/>
      <c r="G147" s="307"/>
      <c r="H147" s="307"/>
      <c r="I147" s="307"/>
      <c r="J147" s="307"/>
      <c r="K147" s="308"/>
    </row>
    <row r="148" ht="17.25" customHeight="1">
      <c r="B148" s="306"/>
      <c r="C148" s="309" t="s">
        <v>651</v>
      </c>
      <c r="D148" s="309"/>
      <c r="E148" s="309"/>
      <c r="F148" s="309" t="s">
        <v>652</v>
      </c>
      <c r="G148" s="310"/>
      <c r="H148" s="309" t="s">
        <v>61</v>
      </c>
      <c r="I148" s="309" t="s">
        <v>64</v>
      </c>
      <c r="J148" s="309" t="s">
        <v>653</v>
      </c>
      <c r="K148" s="308"/>
    </row>
    <row r="149" ht="17.25" customHeight="1">
      <c r="B149" s="306"/>
      <c r="C149" s="311" t="s">
        <v>654</v>
      </c>
      <c r="D149" s="311"/>
      <c r="E149" s="311"/>
      <c r="F149" s="312" t="s">
        <v>655</v>
      </c>
      <c r="G149" s="313"/>
      <c r="H149" s="311"/>
      <c r="I149" s="311"/>
      <c r="J149" s="311" t="s">
        <v>656</v>
      </c>
      <c r="K149" s="308"/>
    </row>
    <row r="150" ht="5.25" customHeight="1">
      <c r="B150" s="317"/>
      <c r="C150" s="314"/>
      <c r="D150" s="314"/>
      <c r="E150" s="314"/>
      <c r="F150" s="314"/>
      <c r="G150" s="315"/>
      <c r="H150" s="314"/>
      <c r="I150" s="314"/>
      <c r="J150" s="314"/>
      <c r="K150" s="338"/>
    </row>
    <row r="151" ht="15" customHeight="1">
      <c r="B151" s="317"/>
      <c r="C151" s="342" t="s">
        <v>659</v>
      </c>
      <c r="D151" s="294"/>
      <c r="E151" s="294"/>
      <c r="F151" s="343" t="s">
        <v>160</v>
      </c>
      <c r="G151" s="294"/>
      <c r="H151" s="342" t="s">
        <v>696</v>
      </c>
      <c r="I151" s="342" t="s">
        <v>658</v>
      </c>
      <c r="J151" s="342">
        <v>120</v>
      </c>
      <c r="K151" s="338"/>
    </row>
    <row r="152" ht="15" customHeight="1">
      <c r="B152" s="317"/>
      <c r="C152" s="342" t="s">
        <v>705</v>
      </c>
      <c r="D152" s="294"/>
      <c r="E152" s="294"/>
      <c r="F152" s="343" t="s">
        <v>160</v>
      </c>
      <c r="G152" s="294"/>
      <c r="H152" s="342" t="s">
        <v>716</v>
      </c>
      <c r="I152" s="342" t="s">
        <v>658</v>
      </c>
      <c r="J152" s="342" t="s">
        <v>707</v>
      </c>
      <c r="K152" s="338"/>
    </row>
    <row r="153" ht="15" customHeight="1">
      <c r="B153" s="317"/>
      <c r="C153" s="342" t="s">
        <v>605</v>
      </c>
      <c r="D153" s="294"/>
      <c r="E153" s="294"/>
      <c r="F153" s="343" t="s">
        <v>160</v>
      </c>
      <c r="G153" s="294"/>
      <c r="H153" s="342" t="s">
        <v>717</v>
      </c>
      <c r="I153" s="342" t="s">
        <v>658</v>
      </c>
      <c r="J153" s="342" t="s">
        <v>707</v>
      </c>
      <c r="K153" s="338"/>
    </row>
    <row r="154" ht="15" customHeight="1">
      <c r="B154" s="317"/>
      <c r="C154" s="342" t="s">
        <v>661</v>
      </c>
      <c r="D154" s="294"/>
      <c r="E154" s="294"/>
      <c r="F154" s="343" t="s">
        <v>662</v>
      </c>
      <c r="G154" s="294"/>
      <c r="H154" s="342" t="s">
        <v>696</v>
      </c>
      <c r="I154" s="342" t="s">
        <v>658</v>
      </c>
      <c r="J154" s="342">
        <v>50</v>
      </c>
      <c r="K154" s="338"/>
    </row>
    <row r="155" ht="15" customHeight="1">
      <c r="B155" s="317"/>
      <c r="C155" s="342" t="s">
        <v>664</v>
      </c>
      <c r="D155" s="294"/>
      <c r="E155" s="294"/>
      <c r="F155" s="343" t="s">
        <v>160</v>
      </c>
      <c r="G155" s="294"/>
      <c r="H155" s="342" t="s">
        <v>696</v>
      </c>
      <c r="I155" s="342" t="s">
        <v>666</v>
      </c>
      <c r="J155" s="342"/>
      <c r="K155" s="338"/>
    </row>
    <row r="156" ht="15" customHeight="1">
      <c r="B156" s="317"/>
      <c r="C156" s="342" t="s">
        <v>675</v>
      </c>
      <c r="D156" s="294"/>
      <c r="E156" s="294"/>
      <c r="F156" s="343" t="s">
        <v>662</v>
      </c>
      <c r="G156" s="294"/>
      <c r="H156" s="342" t="s">
        <v>696</v>
      </c>
      <c r="I156" s="342" t="s">
        <v>658</v>
      </c>
      <c r="J156" s="342">
        <v>50</v>
      </c>
      <c r="K156" s="338"/>
    </row>
    <row r="157" ht="15" customHeight="1">
      <c r="B157" s="317"/>
      <c r="C157" s="342" t="s">
        <v>683</v>
      </c>
      <c r="D157" s="294"/>
      <c r="E157" s="294"/>
      <c r="F157" s="343" t="s">
        <v>662</v>
      </c>
      <c r="G157" s="294"/>
      <c r="H157" s="342" t="s">
        <v>696</v>
      </c>
      <c r="I157" s="342" t="s">
        <v>658</v>
      </c>
      <c r="J157" s="342">
        <v>50</v>
      </c>
      <c r="K157" s="338"/>
    </row>
    <row r="158" ht="15" customHeight="1">
      <c r="B158" s="317"/>
      <c r="C158" s="342" t="s">
        <v>681</v>
      </c>
      <c r="D158" s="294"/>
      <c r="E158" s="294"/>
      <c r="F158" s="343" t="s">
        <v>662</v>
      </c>
      <c r="G158" s="294"/>
      <c r="H158" s="342" t="s">
        <v>696</v>
      </c>
      <c r="I158" s="342" t="s">
        <v>658</v>
      </c>
      <c r="J158" s="342">
        <v>50</v>
      </c>
      <c r="K158" s="338"/>
    </row>
    <row r="159" ht="15" customHeight="1">
      <c r="B159" s="317"/>
      <c r="C159" s="342" t="s">
        <v>120</v>
      </c>
      <c r="D159" s="294"/>
      <c r="E159" s="294"/>
      <c r="F159" s="343" t="s">
        <v>160</v>
      </c>
      <c r="G159" s="294"/>
      <c r="H159" s="342" t="s">
        <v>718</v>
      </c>
      <c r="I159" s="342" t="s">
        <v>658</v>
      </c>
      <c r="J159" s="342" t="s">
        <v>719</v>
      </c>
      <c r="K159" s="338"/>
    </row>
    <row r="160" ht="15" customHeight="1">
      <c r="B160" s="317"/>
      <c r="C160" s="342" t="s">
        <v>720</v>
      </c>
      <c r="D160" s="294"/>
      <c r="E160" s="294"/>
      <c r="F160" s="343" t="s">
        <v>160</v>
      </c>
      <c r="G160" s="294"/>
      <c r="H160" s="342" t="s">
        <v>721</v>
      </c>
      <c r="I160" s="342" t="s">
        <v>691</v>
      </c>
      <c r="J160" s="342"/>
      <c r="K160" s="338"/>
    </row>
    <row r="161" ht="15" customHeight="1">
      <c r="B161" s="344"/>
      <c r="C161" s="326"/>
      <c r="D161" s="326"/>
      <c r="E161" s="326"/>
      <c r="F161" s="326"/>
      <c r="G161" s="326"/>
      <c r="H161" s="326"/>
      <c r="I161" s="326"/>
      <c r="J161" s="326"/>
      <c r="K161" s="345"/>
    </row>
    <row r="162" ht="18.75" customHeight="1">
      <c r="B162" s="291"/>
      <c r="C162" s="294"/>
      <c r="D162" s="294"/>
      <c r="E162" s="294"/>
      <c r="F162" s="316"/>
      <c r="G162" s="294"/>
      <c r="H162" s="294"/>
      <c r="I162" s="294"/>
      <c r="J162" s="294"/>
      <c r="K162" s="291"/>
    </row>
    <row r="163" ht="18.75" customHeight="1">
      <c r="B163" s="302"/>
      <c r="C163" s="302"/>
      <c r="D163" s="302"/>
      <c r="E163" s="302"/>
      <c r="F163" s="302"/>
      <c r="G163" s="302"/>
      <c r="H163" s="302"/>
      <c r="I163" s="302"/>
      <c r="J163" s="302"/>
      <c r="K163" s="302"/>
    </row>
    <row r="164" ht="7.5" customHeight="1">
      <c r="B164" s="281"/>
      <c r="C164" s="282"/>
      <c r="D164" s="282"/>
      <c r="E164" s="282"/>
      <c r="F164" s="282"/>
      <c r="G164" s="282"/>
      <c r="H164" s="282"/>
      <c r="I164" s="282"/>
      <c r="J164" s="282"/>
      <c r="K164" s="283"/>
    </row>
    <row r="165" ht="45" customHeight="1">
      <c r="B165" s="284"/>
      <c r="C165" s="285" t="s">
        <v>722</v>
      </c>
      <c r="D165" s="285"/>
      <c r="E165" s="285"/>
      <c r="F165" s="285"/>
      <c r="G165" s="285"/>
      <c r="H165" s="285"/>
      <c r="I165" s="285"/>
      <c r="J165" s="285"/>
      <c r="K165" s="286"/>
    </row>
    <row r="166" ht="17.25" customHeight="1">
      <c r="B166" s="284"/>
      <c r="C166" s="309" t="s">
        <v>651</v>
      </c>
      <c r="D166" s="309"/>
      <c r="E166" s="309"/>
      <c r="F166" s="309" t="s">
        <v>652</v>
      </c>
      <c r="G166" s="346"/>
      <c r="H166" s="347" t="s">
        <v>61</v>
      </c>
      <c r="I166" s="347" t="s">
        <v>64</v>
      </c>
      <c r="J166" s="309" t="s">
        <v>653</v>
      </c>
      <c r="K166" s="286"/>
    </row>
    <row r="167" ht="17.25" customHeight="1">
      <c r="B167" s="287"/>
      <c r="C167" s="311" t="s">
        <v>654</v>
      </c>
      <c r="D167" s="311"/>
      <c r="E167" s="311"/>
      <c r="F167" s="312" t="s">
        <v>655</v>
      </c>
      <c r="G167" s="348"/>
      <c r="H167" s="349"/>
      <c r="I167" s="349"/>
      <c r="J167" s="311" t="s">
        <v>656</v>
      </c>
      <c r="K167" s="289"/>
    </row>
    <row r="168" ht="5.25" customHeight="1">
      <c r="B168" s="317"/>
      <c r="C168" s="314"/>
      <c r="D168" s="314"/>
      <c r="E168" s="314"/>
      <c r="F168" s="314"/>
      <c r="G168" s="315"/>
      <c r="H168" s="314"/>
      <c r="I168" s="314"/>
      <c r="J168" s="314"/>
      <c r="K168" s="338"/>
    </row>
    <row r="169" ht="15" customHeight="1">
      <c r="B169" s="317"/>
      <c r="C169" s="294" t="s">
        <v>659</v>
      </c>
      <c r="D169" s="294"/>
      <c r="E169" s="294"/>
      <c r="F169" s="316" t="s">
        <v>160</v>
      </c>
      <c r="G169" s="294"/>
      <c r="H169" s="294" t="s">
        <v>696</v>
      </c>
      <c r="I169" s="294" t="s">
        <v>658</v>
      </c>
      <c r="J169" s="294">
        <v>120</v>
      </c>
      <c r="K169" s="338"/>
    </row>
    <row r="170" ht="15" customHeight="1">
      <c r="B170" s="317"/>
      <c r="C170" s="294" t="s">
        <v>705</v>
      </c>
      <c r="D170" s="294"/>
      <c r="E170" s="294"/>
      <c r="F170" s="316" t="s">
        <v>160</v>
      </c>
      <c r="G170" s="294"/>
      <c r="H170" s="294" t="s">
        <v>706</v>
      </c>
      <c r="I170" s="294" t="s">
        <v>658</v>
      </c>
      <c r="J170" s="294" t="s">
        <v>707</v>
      </c>
      <c r="K170" s="338"/>
    </row>
    <row r="171" ht="15" customHeight="1">
      <c r="B171" s="317"/>
      <c r="C171" s="294" t="s">
        <v>605</v>
      </c>
      <c r="D171" s="294"/>
      <c r="E171" s="294"/>
      <c r="F171" s="316" t="s">
        <v>160</v>
      </c>
      <c r="G171" s="294"/>
      <c r="H171" s="294" t="s">
        <v>723</v>
      </c>
      <c r="I171" s="294" t="s">
        <v>658</v>
      </c>
      <c r="J171" s="294" t="s">
        <v>707</v>
      </c>
      <c r="K171" s="338"/>
    </row>
    <row r="172" ht="15" customHeight="1">
      <c r="B172" s="317"/>
      <c r="C172" s="294" t="s">
        <v>661</v>
      </c>
      <c r="D172" s="294"/>
      <c r="E172" s="294"/>
      <c r="F172" s="316" t="s">
        <v>662</v>
      </c>
      <c r="G172" s="294"/>
      <c r="H172" s="294" t="s">
        <v>723</v>
      </c>
      <c r="I172" s="294" t="s">
        <v>658</v>
      </c>
      <c r="J172" s="294">
        <v>50</v>
      </c>
      <c r="K172" s="338"/>
    </row>
    <row r="173" ht="15" customHeight="1">
      <c r="B173" s="317"/>
      <c r="C173" s="294" t="s">
        <v>664</v>
      </c>
      <c r="D173" s="294"/>
      <c r="E173" s="294"/>
      <c r="F173" s="316" t="s">
        <v>160</v>
      </c>
      <c r="G173" s="294"/>
      <c r="H173" s="294" t="s">
        <v>723</v>
      </c>
      <c r="I173" s="294" t="s">
        <v>666</v>
      </c>
      <c r="J173" s="294"/>
      <c r="K173" s="338"/>
    </row>
    <row r="174" ht="15" customHeight="1">
      <c r="B174" s="317"/>
      <c r="C174" s="294" t="s">
        <v>675</v>
      </c>
      <c r="D174" s="294"/>
      <c r="E174" s="294"/>
      <c r="F174" s="316" t="s">
        <v>662</v>
      </c>
      <c r="G174" s="294"/>
      <c r="H174" s="294" t="s">
        <v>723</v>
      </c>
      <c r="I174" s="294" t="s">
        <v>658</v>
      </c>
      <c r="J174" s="294">
        <v>50</v>
      </c>
      <c r="K174" s="338"/>
    </row>
    <row r="175" ht="15" customHeight="1">
      <c r="B175" s="317"/>
      <c r="C175" s="294" t="s">
        <v>683</v>
      </c>
      <c r="D175" s="294"/>
      <c r="E175" s="294"/>
      <c r="F175" s="316" t="s">
        <v>662</v>
      </c>
      <c r="G175" s="294"/>
      <c r="H175" s="294" t="s">
        <v>723</v>
      </c>
      <c r="I175" s="294" t="s">
        <v>658</v>
      </c>
      <c r="J175" s="294">
        <v>50</v>
      </c>
      <c r="K175" s="338"/>
    </row>
    <row r="176" ht="15" customHeight="1">
      <c r="B176" s="317"/>
      <c r="C176" s="294" t="s">
        <v>681</v>
      </c>
      <c r="D176" s="294"/>
      <c r="E176" s="294"/>
      <c r="F176" s="316" t="s">
        <v>662</v>
      </c>
      <c r="G176" s="294"/>
      <c r="H176" s="294" t="s">
        <v>723</v>
      </c>
      <c r="I176" s="294" t="s">
        <v>658</v>
      </c>
      <c r="J176" s="294">
        <v>50</v>
      </c>
      <c r="K176" s="338"/>
    </row>
    <row r="177" ht="15" customHeight="1">
      <c r="B177" s="317"/>
      <c r="C177" s="294" t="s">
        <v>128</v>
      </c>
      <c r="D177" s="294"/>
      <c r="E177" s="294"/>
      <c r="F177" s="316" t="s">
        <v>160</v>
      </c>
      <c r="G177" s="294"/>
      <c r="H177" s="294" t="s">
        <v>724</v>
      </c>
      <c r="I177" s="294" t="s">
        <v>725</v>
      </c>
      <c r="J177" s="294"/>
      <c r="K177" s="338"/>
    </row>
    <row r="178" ht="15" customHeight="1">
      <c r="B178" s="317"/>
      <c r="C178" s="294" t="s">
        <v>64</v>
      </c>
      <c r="D178" s="294"/>
      <c r="E178" s="294"/>
      <c r="F178" s="316" t="s">
        <v>160</v>
      </c>
      <c r="G178" s="294"/>
      <c r="H178" s="294" t="s">
        <v>726</v>
      </c>
      <c r="I178" s="294" t="s">
        <v>727</v>
      </c>
      <c r="J178" s="294">
        <v>1</v>
      </c>
      <c r="K178" s="338"/>
    </row>
    <row r="179" ht="15" customHeight="1">
      <c r="B179" s="317"/>
      <c r="C179" s="294" t="s">
        <v>60</v>
      </c>
      <c r="D179" s="294"/>
      <c r="E179" s="294"/>
      <c r="F179" s="316" t="s">
        <v>160</v>
      </c>
      <c r="G179" s="294"/>
      <c r="H179" s="294" t="s">
        <v>728</v>
      </c>
      <c r="I179" s="294" t="s">
        <v>658</v>
      </c>
      <c r="J179" s="294">
        <v>20</v>
      </c>
      <c r="K179" s="338"/>
    </row>
    <row r="180" ht="15" customHeight="1">
      <c r="B180" s="317"/>
      <c r="C180" s="294" t="s">
        <v>61</v>
      </c>
      <c r="D180" s="294"/>
      <c r="E180" s="294"/>
      <c r="F180" s="316" t="s">
        <v>160</v>
      </c>
      <c r="G180" s="294"/>
      <c r="H180" s="294" t="s">
        <v>729</v>
      </c>
      <c r="I180" s="294" t="s">
        <v>658</v>
      </c>
      <c r="J180" s="294">
        <v>255</v>
      </c>
      <c r="K180" s="338"/>
    </row>
    <row r="181" ht="15" customHeight="1">
      <c r="B181" s="317"/>
      <c r="C181" s="294" t="s">
        <v>129</v>
      </c>
      <c r="D181" s="294"/>
      <c r="E181" s="294"/>
      <c r="F181" s="316" t="s">
        <v>160</v>
      </c>
      <c r="G181" s="294"/>
      <c r="H181" s="294" t="s">
        <v>621</v>
      </c>
      <c r="I181" s="294" t="s">
        <v>658</v>
      </c>
      <c r="J181" s="294">
        <v>10</v>
      </c>
      <c r="K181" s="338"/>
    </row>
    <row r="182" ht="15" customHeight="1">
      <c r="B182" s="317"/>
      <c r="C182" s="294" t="s">
        <v>130</v>
      </c>
      <c r="D182" s="294"/>
      <c r="E182" s="294"/>
      <c r="F182" s="316" t="s">
        <v>160</v>
      </c>
      <c r="G182" s="294"/>
      <c r="H182" s="294" t="s">
        <v>730</v>
      </c>
      <c r="I182" s="294" t="s">
        <v>691</v>
      </c>
      <c r="J182" s="294"/>
      <c r="K182" s="338"/>
    </row>
    <row r="183" ht="15" customHeight="1">
      <c r="B183" s="317"/>
      <c r="C183" s="294" t="s">
        <v>731</v>
      </c>
      <c r="D183" s="294"/>
      <c r="E183" s="294"/>
      <c r="F183" s="316" t="s">
        <v>160</v>
      </c>
      <c r="G183" s="294"/>
      <c r="H183" s="294" t="s">
        <v>732</v>
      </c>
      <c r="I183" s="294" t="s">
        <v>691</v>
      </c>
      <c r="J183" s="294"/>
      <c r="K183" s="338"/>
    </row>
    <row r="184" ht="15" customHeight="1">
      <c r="B184" s="317"/>
      <c r="C184" s="294" t="s">
        <v>720</v>
      </c>
      <c r="D184" s="294"/>
      <c r="E184" s="294"/>
      <c r="F184" s="316" t="s">
        <v>160</v>
      </c>
      <c r="G184" s="294"/>
      <c r="H184" s="294" t="s">
        <v>733</v>
      </c>
      <c r="I184" s="294" t="s">
        <v>691</v>
      </c>
      <c r="J184" s="294"/>
      <c r="K184" s="338"/>
    </row>
    <row r="185" ht="15" customHeight="1">
      <c r="B185" s="317"/>
      <c r="C185" s="294" t="s">
        <v>132</v>
      </c>
      <c r="D185" s="294"/>
      <c r="E185" s="294"/>
      <c r="F185" s="316" t="s">
        <v>662</v>
      </c>
      <c r="G185" s="294"/>
      <c r="H185" s="294" t="s">
        <v>734</v>
      </c>
      <c r="I185" s="294" t="s">
        <v>658</v>
      </c>
      <c r="J185" s="294">
        <v>50</v>
      </c>
      <c r="K185" s="338"/>
    </row>
    <row r="186" ht="15" customHeight="1">
      <c r="B186" s="317"/>
      <c r="C186" s="294" t="s">
        <v>735</v>
      </c>
      <c r="D186" s="294"/>
      <c r="E186" s="294"/>
      <c r="F186" s="316" t="s">
        <v>662</v>
      </c>
      <c r="G186" s="294"/>
      <c r="H186" s="294" t="s">
        <v>736</v>
      </c>
      <c r="I186" s="294" t="s">
        <v>737</v>
      </c>
      <c r="J186" s="294"/>
      <c r="K186" s="338"/>
    </row>
    <row r="187" ht="15" customHeight="1">
      <c r="B187" s="317"/>
      <c r="C187" s="294" t="s">
        <v>738</v>
      </c>
      <c r="D187" s="294"/>
      <c r="E187" s="294"/>
      <c r="F187" s="316" t="s">
        <v>662</v>
      </c>
      <c r="G187" s="294"/>
      <c r="H187" s="294" t="s">
        <v>739</v>
      </c>
      <c r="I187" s="294" t="s">
        <v>737</v>
      </c>
      <c r="J187" s="294"/>
      <c r="K187" s="338"/>
    </row>
    <row r="188" ht="15" customHeight="1">
      <c r="B188" s="317"/>
      <c r="C188" s="294" t="s">
        <v>740</v>
      </c>
      <c r="D188" s="294"/>
      <c r="E188" s="294"/>
      <c r="F188" s="316" t="s">
        <v>662</v>
      </c>
      <c r="G188" s="294"/>
      <c r="H188" s="294" t="s">
        <v>741</v>
      </c>
      <c r="I188" s="294" t="s">
        <v>737</v>
      </c>
      <c r="J188" s="294"/>
      <c r="K188" s="338"/>
    </row>
    <row r="189" ht="15" customHeight="1">
      <c r="B189" s="317"/>
      <c r="C189" s="350" t="s">
        <v>742</v>
      </c>
      <c r="D189" s="294"/>
      <c r="E189" s="294"/>
      <c r="F189" s="316" t="s">
        <v>662</v>
      </c>
      <c r="G189" s="294"/>
      <c r="H189" s="294" t="s">
        <v>743</v>
      </c>
      <c r="I189" s="294" t="s">
        <v>744</v>
      </c>
      <c r="J189" s="351" t="s">
        <v>745</v>
      </c>
      <c r="K189" s="338"/>
    </row>
    <row r="190" ht="15" customHeight="1">
      <c r="B190" s="317"/>
      <c r="C190" s="301" t="s">
        <v>49</v>
      </c>
      <c r="D190" s="294"/>
      <c r="E190" s="294"/>
      <c r="F190" s="316" t="s">
        <v>160</v>
      </c>
      <c r="G190" s="294"/>
      <c r="H190" s="291" t="s">
        <v>746</v>
      </c>
      <c r="I190" s="294" t="s">
        <v>747</v>
      </c>
      <c r="J190" s="294"/>
      <c r="K190" s="338"/>
    </row>
    <row r="191" ht="15" customHeight="1">
      <c r="B191" s="317"/>
      <c r="C191" s="301" t="s">
        <v>748</v>
      </c>
      <c r="D191" s="294"/>
      <c r="E191" s="294"/>
      <c r="F191" s="316" t="s">
        <v>160</v>
      </c>
      <c r="G191" s="294"/>
      <c r="H191" s="294" t="s">
        <v>749</v>
      </c>
      <c r="I191" s="294" t="s">
        <v>691</v>
      </c>
      <c r="J191" s="294"/>
      <c r="K191" s="338"/>
    </row>
    <row r="192" ht="15" customHeight="1">
      <c r="B192" s="317"/>
      <c r="C192" s="301" t="s">
        <v>750</v>
      </c>
      <c r="D192" s="294"/>
      <c r="E192" s="294"/>
      <c r="F192" s="316" t="s">
        <v>160</v>
      </c>
      <c r="G192" s="294"/>
      <c r="H192" s="294" t="s">
        <v>751</v>
      </c>
      <c r="I192" s="294" t="s">
        <v>691</v>
      </c>
      <c r="J192" s="294"/>
      <c r="K192" s="338"/>
    </row>
    <row r="193" ht="15" customHeight="1">
      <c r="B193" s="317"/>
      <c r="C193" s="301" t="s">
        <v>752</v>
      </c>
      <c r="D193" s="294"/>
      <c r="E193" s="294"/>
      <c r="F193" s="316" t="s">
        <v>662</v>
      </c>
      <c r="G193" s="294"/>
      <c r="H193" s="294" t="s">
        <v>753</v>
      </c>
      <c r="I193" s="294" t="s">
        <v>691</v>
      </c>
      <c r="J193" s="294"/>
      <c r="K193" s="338"/>
    </row>
    <row r="194" ht="15" customHeight="1">
      <c r="B194" s="344"/>
      <c r="C194" s="352"/>
      <c r="D194" s="326"/>
      <c r="E194" s="326"/>
      <c r="F194" s="326"/>
      <c r="G194" s="326"/>
      <c r="H194" s="326"/>
      <c r="I194" s="326"/>
      <c r="J194" s="326"/>
      <c r="K194" s="345"/>
    </row>
    <row r="195" ht="18.75" customHeight="1">
      <c r="B195" s="291"/>
      <c r="C195" s="294"/>
      <c r="D195" s="294"/>
      <c r="E195" s="294"/>
      <c r="F195" s="316"/>
      <c r="G195" s="294"/>
      <c r="H195" s="294"/>
      <c r="I195" s="294"/>
      <c r="J195" s="294"/>
      <c r="K195" s="291"/>
    </row>
    <row r="196" ht="18.75" customHeight="1">
      <c r="B196" s="291"/>
      <c r="C196" s="294"/>
      <c r="D196" s="294"/>
      <c r="E196" s="294"/>
      <c r="F196" s="316"/>
      <c r="G196" s="294"/>
      <c r="H196" s="294"/>
      <c r="I196" s="294"/>
      <c r="J196" s="294"/>
      <c r="K196" s="291"/>
    </row>
    <row r="197" ht="18.75" customHeight="1">
      <c r="B197" s="302"/>
      <c r="C197" s="302"/>
      <c r="D197" s="302"/>
      <c r="E197" s="302"/>
      <c r="F197" s="302"/>
      <c r="G197" s="302"/>
      <c r="H197" s="302"/>
      <c r="I197" s="302"/>
      <c r="J197" s="302"/>
      <c r="K197" s="302"/>
    </row>
    <row r="198" ht="13.5">
      <c r="B198" s="281"/>
      <c r="C198" s="282"/>
      <c r="D198" s="282"/>
      <c r="E198" s="282"/>
      <c r="F198" s="282"/>
      <c r="G198" s="282"/>
      <c r="H198" s="282"/>
      <c r="I198" s="282"/>
      <c r="J198" s="282"/>
      <c r="K198" s="283"/>
    </row>
    <row r="199" ht="21">
      <c r="B199" s="284"/>
      <c r="C199" s="285" t="s">
        <v>754</v>
      </c>
      <c r="D199" s="285"/>
      <c r="E199" s="285"/>
      <c r="F199" s="285"/>
      <c r="G199" s="285"/>
      <c r="H199" s="285"/>
      <c r="I199" s="285"/>
      <c r="J199" s="285"/>
      <c r="K199" s="286"/>
    </row>
    <row r="200" ht="25.5" customHeight="1">
      <c r="B200" s="284"/>
      <c r="C200" s="353" t="s">
        <v>755</v>
      </c>
      <c r="D200" s="353"/>
      <c r="E200" s="353"/>
      <c r="F200" s="353" t="s">
        <v>756</v>
      </c>
      <c r="G200" s="354"/>
      <c r="H200" s="353" t="s">
        <v>757</v>
      </c>
      <c r="I200" s="353"/>
      <c r="J200" s="353"/>
      <c r="K200" s="286"/>
    </row>
    <row r="201" ht="5.25" customHeight="1">
      <c r="B201" s="317"/>
      <c r="C201" s="314"/>
      <c r="D201" s="314"/>
      <c r="E201" s="314"/>
      <c r="F201" s="314"/>
      <c r="G201" s="294"/>
      <c r="H201" s="314"/>
      <c r="I201" s="314"/>
      <c r="J201" s="314"/>
      <c r="K201" s="338"/>
    </row>
    <row r="202" ht="15" customHeight="1">
      <c r="B202" s="317"/>
      <c r="C202" s="294" t="s">
        <v>747</v>
      </c>
      <c r="D202" s="294"/>
      <c r="E202" s="294"/>
      <c r="F202" s="316" t="s">
        <v>50</v>
      </c>
      <c r="G202" s="294"/>
      <c r="H202" s="294" t="s">
        <v>758</v>
      </c>
      <c r="I202" s="294"/>
      <c r="J202" s="294"/>
      <c r="K202" s="338"/>
    </row>
    <row r="203" ht="15" customHeight="1">
      <c r="B203" s="317"/>
      <c r="C203" s="323"/>
      <c r="D203" s="294"/>
      <c r="E203" s="294"/>
      <c r="F203" s="316" t="s">
        <v>51</v>
      </c>
      <c r="G203" s="294"/>
      <c r="H203" s="294" t="s">
        <v>759</v>
      </c>
      <c r="I203" s="294"/>
      <c r="J203" s="294"/>
      <c r="K203" s="338"/>
    </row>
    <row r="204" ht="15" customHeight="1">
      <c r="B204" s="317"/>
      <c r="C204" s="323"/>
      <c r="D204" s="294"/>
      <c r="E204" s="294"/>
      <c r="F204" s="316" t="s">
        <v>54</v>
      </c>
      <c r="G204" s="294"/>
      <c r="H204" s="294" t="s">
        <v>760</v>
      </c>
      <c r="I204" s="294"/>
      <c r="J204" s="294"/>
      <c r="K204" s="338"/>
    </row>
    <row r="205" ht="15" customHeight="1">
      <c r="B205" s="317"/>
      <c r="C205" s="294"/>
      <c r="D205" s="294"/>
      <c r="E205" s="294"/>
      <c r="F205" s="316" t="s">
        <v>52</v>
      </c>
      <c r="G205" s="294"/>
      <c r="H205" s="294" t="s">
        <v>761</v>
      </c>
      <c r="I205" s="294"/>
      <c r="J205" s="294"/>
      <c r="K205" s="338"/>
    </row>
    <row r="206" ht="15" customHeight="1">
      <c r="B206" s="317"/>
      <c r="C206" s="294"/>
      <c r="D206" s="294"/>
      <c r="E206" s="294"/>
      <c r="F206" s="316" t="s">
        <v>53</v>
      </c>
      <c r="G206" s="294"/>
      <c r="H206" s="294" t="s">
        <v>762</v>
      </c>
      <c r="I206" s="294"/>
      <c r="J206" s="294"/>
      <c r="K206" s="338"/>
    </row>
    <row r="207" ht="15" customHeight="1">
      <c r="B207" s="317"/>
      <c r="C207" s="294"/>
      <c r="D207" s="294"/>
      <c r="E207" s="294"/>
      <c r="F207" s="316"/>
      <c r="G207" s="294"/>
      <c r="H207" s="294"/>
      <c r="I207" s="294"/>
      <c r="J207" s="294"/>
      <c r="K207" s="338"/>
    </row>
    <row r="208" ht="15" customHeight="1">
      <c r="B208" s="317"/>
      <c r="C208" s="294" t="s">
        <v>703</v>
      </c>
      <c r="D208" s="294"/>
      <c r="E208" s="294"/>
      <c r="F208" s="316" t="s">
        <v>86</v>
      </c>
      <c r="G208" s="294"/>
      <c r="H208" s="294" t="s">
        <v>763</v>
      </c>
      <c r="I208" s="294"/>
      <c r="J208" s="294"/>
      <c r="K208" s="338"/>
    </row>
    <row r="209" ht="15" customHeight="1">
      <c r="B209" s="317"/>
      <c r="C209" s="323"/>
      <c r="D209" s="294"/>
      <c r="E209" s="294"/>
      <c r="F209" s="316" t="s">
        <v>599</v>
      </c>
      <c r="G209" s="294"/>
      <c r="H209" s="294" t="s">
        <v>600</v>
      </c>
      <c r="I209" s="294"/>
      <c r="J209" s="294"/>
      <c r="K209" s="338"/>
    </row>
    <row r="210" ht="15" customHeight="1">
      <c r="B210" s="317"/>
      <c r="C210" s="294"/>
      <c r="D210" s="294"/>
      <c r="E210" s="294"/>
      <c r="F210" s="316" t="s">
        <v>597</v>
      </c>
      <c r="G210" s="294"/>
      <c r="H210" s="294" t="s">
        <v>764</v>
      </c>
      <c r="I210" s="294"/>
      <c r="J210" s="294"/>
      <c r="K210" s="338"/>
    </row>
    <row r="211" ht="15" customHeight="1">
      <c r="B211" s="355"/>
      <c r="C211" s="323"/>
      <c r="D211" s="323"/>
      <c r="E211" s="323"/>
      <c r="F211" s="316" t="s">
        <v>601</v>
      </c>
      <c r="G211" s="301"/>
      <c r="H211" s="342" t="s">
        <v>602</v>
      </c>
      <c r="I211" s="342"/>
      <c r="J211" s="342"/>
      <c r="K211" s="356"/>
    </row>
    <row r="212" ht="15" customHeight="1">
      <c r="B212" s="355"/>
      <c r="C212" s="323"/>
      <c r="D212" s="323"/>
      <c r="E212" s="323"/>
      <c r="F212" s="316" t="s">
        <v>603</v>
      </c>
      <c r="G212" s="301"/>
      <c r="H212" s="342" t="s">
        <v>581</v>
      </c>
      <c r="I212" s="342"/>
      <c r="J212" s="342"/>
      <c r="K212" s="356"/>
    </row>
    <row r="213" ht="15" customHeight="1">
      <c r="B213" s="355"/>
      <c r="C213" s="323"/>
      <c r="D213" s="323"/>
      <c r="E213" s="323"/>
      <c r="F213" s="357"/>
      <c r="G213" s="301"/>
      <c r="H213" s="358"/>
      <c r="I213" s="358"/>
      <c r="J213" s="358"/>
      <c r="K213" s="356"/>
    </row>
    <row r="214" ht="15" customHeight="1">
      <c r="B214" s="355"/>
      <c r="C214" s="294" t="s">
        <v>727</v>
      </c>
      <c r="D214" s="323"/>
      <c r="E214" s="323"/>
      <c r="F214" s="316">
        <v>1</v>
      </c>
      <c r="G214" s="301"/>
      <c r="H214" s="342" t="s">
        <v>765</v>
      </c>
      <c r="I214" s="342"/>
      <c r="J214" s="342"/>
      <c r="K214" s="356"/>
    </row>
    <row r="215" ht="15" customHeight="1">
      <c r="B215" s="355"/>
      <c r="C215" s="323"/>
      <c r="D215" s="323"/>
      <c r="E215" s="323"/>
      <c r="F215" s="316">
        <v>2</v>
      </c>
      <c r="G215" s="301"/>
      <c r="H215" s="342" t="s">
        <v>766</v>
      </c>
      <c r="I215" s="342"/>
      <c r="J215" s="342"/>
      <c r="K215" s="356"/>
    </row>
    <row r="216" ht="15" customHeight="1">
      <c r="B216" s="355"/>
      <c r="C216" s="323"/>
      <c r="D216" s="323"/>
      <c r="E216" s="323"/>
      <c r="F216" s="316">
        <v>3</v>
      </c>
      <c r="G216" s="301"/>
      <c r="H216" s="342" t="s">
        <v>767</v>
      </c>
      <c r="I216" s="342"/>
      <c r="J216" s="342"/>
      <c r="K216" s="356"/>
    </row>
    <row r="217" ht="15" customHeight="1">
      <c r="B217" s="355"/>
      <c r="C217" s="323"/>
      <c r="D217" s="323"/>
      <c r="E217" s="323"/>
      <c r="F217" s="316">
        <v>4</v>
      </c>
      <c r="G217" s="301"/>
      <c r="H217" s="342" t="s">
        <v>768</v>
      </c>
      <c r="I217" s="342"/>
      <c r="J217" s="342"/>
      <c r="K217" s="356"/>
    </row>
    <row r="218" ht="12.75" customHeight="1">
      <c r="B218" s="359"/>
      <c r="C218" s="360"/>
      <c r="D218" s="360"/>
      <c r="E218" s="360"/>
      <c r="F218" s="360"/>
      <c r="G218" s="360"/>
      <c r="H218" s="360"/>
      <c r="I218" s="360"/>
      <c r="J218" s="360"/>
      <c r="K218" s="361"/>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88</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118</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16.5" customHeight="1">
      <c r="B27" s="141"/>
      <c r="E27" s="142" t="s">
        <v>39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ROUND(J83,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ROUND((SUM(BE83:BE131)),  2)</f>
        <v>0</v>
      </c>
      <c r="I33" s="151">
        <v>0.20999999999999999</v>
      </c>
      <c r="J33" s="150">
        <f>ROUND(((SUM(BE83:BE131))*I33),  2)</f>
        <v>0</v>
      </c>
      <c r="L33" s="44"/>
    </row>
    <row r="34" s="1" customFormat="1" ht="14.4" customHeight="1">
      <c r="B34" s="44"/>
      <c r="E34" s="134" t="s">
        <v>51</v>
      </c>
      <c r="F34" s="150">
        <f>ROUND((SUM(BF83:BF131)),  2)</f>
        <v>0</v>
      </c>
      <c r="I34" s="151">
        <v>0.14999999999999999</v>
      </c>
      <c r="J34" s="150">
        <f>ROUND(((SUM(BF83:BF131))*I34),  2)</f>
        <v>0</v>
      </c>
      <c r="L34" s="44"/>
    </row>
    <row r="35" hidden="1" s="1" customFormat="1" ht="14.4" customHeight="1">
      <c r="B35" s="44"/>
      <c r="E35" s="134" t="s">
        <v>52</v>
      </c>
      <c r="F35" s="150">
        <f>ROUND((SUM(BG83:BG131)),  2)</f>
        <v>0</v>
      </c>
      <c r="I35" s="151">
        <v>0.20999999999999999</v>
      </c>
      <c r="J35" s="150">
        <f>0</f>
        <v>0</v>
      </c>
      <c r="L35" s="44"/>
    </row>
    <row r="36" hidden="1" s="1" customFormat="1" ht="14.4" customHeight="1">
      <c r="B36" s="44"/>
      <c r="E36" s="134" t="s">
        <v>53</v>
      </c>
      <c r="F36" s="150">
        <f>ROUND((SUM(BH83:BH131)),  2)</f>
        <v>0</v>
      </c>
      <c r="I36" s="151">
        <v>0.14999999999999999</v>
      </c>
      <c r="J36" s="150">
        <f>0</f>
        <v>0</v>
      </c>
      <c r="L36" s="44"/>
    </row>
    <row r="37" hidden="1" s="1" customFormat="1" ht="14.4" customHeight="1">
      <c r="B37" s="44"/>
      <c r="E37" s="134" t="s">
        <v>54</v>
      </c>
      <c r="F37" s="150">
        <f>ROUND((SUM(BI83:BI131)),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SO 000 - Demolice, kácení</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J83</f>
        <v>0</v>
      </c>
      <c r="K59" s="40"/>
      <c r="L59" s="44"/>
      <c r="AU59" s="17" t="s">
        <v>122</v>
      </c>
    </row>
    <row r="60" s="8" customFormat="1" ht="24.96" customHeight="1">
      <c r="B60" s="172"/>
      <c r="C60" s="173"/>
      <c r="D60" s="174" t="s">
        <v>123</v>
      </c>
      <c r="E60" s="175"/>
      <c r="F60" s="175"/>
      <c r="G60" s="175"/>
      <c r="H60" s="175"/>
      <c r="I60" s="176"/>
      <c r="J60" s="177">
        <f>J84</f>
        <v>0</v>
      </c>
      <c r="K60" s="173"/>
      <c r="L60" s="178"/>
    </row>
    <row r="61" s="9" customFormat="1" ht="19.92" customHeight="1">
      <c r="B61" s="179"/>
      <c r="C61" s="180"/>
      <c r="D61" s="181" t="s">
        <v>124</v>
      </c>
      <c r="E61" s="182"/>
      <c r="F61" s="182"/>
      <c r="G61" s="182"/>
      <c r="H61" s="182"/>
      <c r="I61" s="183"/>
      <c r="J61" s="184">
        <f>J85</f>
        <v>0</v>
      </c>
      <c r="K61" s="180"/>
      <c r="L61" s="185"/>
    </row>
    <row r="62" s="9" customFormat="1" ht="19.92" customHeight="1">
      <c r="B62" s="179"/>
      <c r="C62" s="180"/>
      <c r="D62" s="181" t="s">
        <v>125</v>
      </c>
      <c r="E62" s="182"/>
      <c r="F62" s="182"/>
      <c r="G62" s="182"/>
      <c r="H62" s="182"/>
      <c r="I62" s="183"/>
      <c r="J62" s="184">
        <f>J119</f>
        <v>0</v>
      </c>
      <c r="K62" s="180"/>
      <c r="L62" s="185"/>
    </row>
    <row r="63" s="9" customFormat="1" ht="19.92" customHeight="1">
      <c r="B63" s="179"/>
      <c r="C63" s="180"/>
      <c r="D63" s="181" t="s">
        <v>126</v>
      </c>
      <c r="E63" s="182"/>
      <c r="F63" s="182"/>
      <c r="G63" s="182"/>
      <c r="H63" s="182"/>
      <c r="I63" s="183"/>
      <c r="J63" s="184">
        <f>J127</f>
        <v>0</v>
      </c>
      <c r="K63" s="180"/>
      <c r="L63" s="185"/>
    </row>
    <row r="64" s="1" customFormat="1" ht="21.84" customHeight="1">
      <c r="B64" s="39"/>
      <c r="C64" s="40"/>
      <c r="D64" s="40"/>
      <c r="E64" s="40"/>
      <c r="F64" s="40"/>
      <c r="G64" s="40"/>
      <c r="H64" s="40"/>
      <c r="I64" s="136"/>
      <c r="J64" s="40"/>
      <c r="K64" s="40"/>
      <c r="L64" s="44"/>
    </row>
    <row r="65" s="1" customFormat="1" ht="6.96" customHeight="1">
      <c r="B65" s="59"/>
      <c r="C65" s="60"/>
      <c r="D65" s="60"/>
      <c r="E65" s="60"/>
      <c r="F65" s="60"/>
      <c r="G65" s="60"/>
      <c r="H65" s="60"/>
      <c r="I65" s="162"/>
      <c r="J65" s="60"/>
      <c r="K65" s="60"/>
      <c r="L65" s="44"/>
    </row>
    <row r="69" s="1" customFormat="1" ht="6.96" customHeight="1">
      <c r="B69" s="61"/>
      <c r="C69" s="62"/>
      <c r="D69" s="62"/>
      <c r="E69" s="62"/>
      <c r="F69" s="62"/>
      <c r="G69" s="62"/>
      <c r="H69" s="62"/>
      <c r="I69" s="165"/>
      <c r="J69" s="62"/>
      <c r="K69" s="62"/>
      <c r="L69" s="44"/>
    </row>
    <row r="70" s="1" customFormat="1" ht="24.96" customHeight="1">
      <c r="B70" s="39"/>
      <c r="C70" s="23" t="s">
        <v>127</v>
      </c>
      <c r="D70" s="40"/>
      <c r="E70" s="40"/>
      <c r="F70" s="40"/>
      <c r="G70" s="40"/>
      <c r="H70" s="40"/>
      <c r="I70" s="136"/>
      <c r="J70" s="40"/>
      <c r="K70" s="40"/>
      <c r="L70" s="44"/>
    </row>
    <row r="71" s="1" customFormat="1" ht="6.96" customHeight="1">
      <c r="B71" s="39"/>
      <c r="C71" s="40"/>
      <c r="D71" s="40"/>
      <c r="E71" s="40"/>
      <c r="F71" s="40"/>
      <c r="G71" s="40"/>
      <c r="H71" s="40"/>
      <c r="I71" s="136"/>
      <c r="J71" s="40"/>
      <c r="K71" s="40"/>
      <c r="L71" s="44"/>
    </row>
    <row r="72" s="1" customFormat="1" ht="12" customHeight="1">
      <c r="B72" s="39"/>
      <c r="C72" s="32" t="s">
        <v>16</v>
      </c>
      <c r="D72" s="40"/>
      <c r="E72" s="40"/>
      <c r="F72" s="40"/>
      <c r="G72" s="40"/>
      <c r="H72" s="40"/>
      <c r="I72" s="136"/>
      <c r="J72" s="40"/>
      <c r="K72" s="40"/>
      <c r="L72" s="44"/>
    </row>
    <row r="73" s="1" customFormat="1" ht="16.5" customHeight="1">
      <c r="B73" s="39"/>
      <c r="C73" s="40"/>
      <c r="D73" s="40"/>
      <c r="E73" s="166" t="str">
        <f>E7</f>
        <v>Rekonstrukce komunikace Na Ovčíně Středokluky</v>
      </c>
      <c r="F73" s="32"/>
      <c r="G73" s="32"/>
      <c r="H73" s="32"/>
      <c r="I73" s="136"/>
      <c r="J73" s="40"/>
      <c r="K73" s="40"/>
      <c r="L73" s="44"/>
    </row>
    <row r="74" s="1" customFormat="1" ht="12" customHeight="1">
      <c r="B74" s="39"/>
      <c r="C74" s="32" t="s">
        <v>117</v>
      </c>
      <c r="D74" s="40"/>
      <c r="E74" s="40"/>
      <c r="F74" s="40"/>
      <c r="G74" s="40"/>
      <c r="H74" s="40"/>
      <c r="I74" s="136"/>
      <c r="J74" s="40"/>
      <c r="K74" s="40"/>
      <c r="L74" s="44"/>
    </row>
    <row r="75" s="1" customFormat="1" ht="16.5" customHeight="1">
      <c r="B75" s="39"/>
      <c r="C75" s="40"/>
      <c r="D75" s="40"/>
      <c r="E75" s="69" t="str">
        <f>E9</f>
        <v>SO 000 - Demolice, kácení</v>
      </c>
      <c r="F75" s="40"/>
      <c r="G75" s="40"/>
      <c r="H75" s="40"/>
      <c r="I75" s="136"/>
      <c r="J75" s="40"/>
      <c r="K75" s="40"/>
      <c r="L75" s="44"/>
    </row>
    <row r="76" s="1" customFormat="1" ht="6.96" customHeight="1">
      <c r="B76" s="39"/>
      <c r="C76" s="40"/>
      <c r="D76" s="40"/>
      <c r="E76" s="40"/>
      <c r="F76" s="40"/>
      <c r="G76" s="40"/>
      <c r="H76" s="40"/>
      <c r="I76" s="136"/>
      <c r="J76" s="40"/>
      <c r="K76" s="40"/>
      <c r="L76" s="44"/>
    </row>
    <row r="77" s="1" customFormat="1" ht="12" customHeight="1">
      <c r="B77" s="39"/>
      <c r="C77" s="32" t="s">
        <v>22</v>
      </c>
      <c r="D77" s="40"/>
      <c r="E77" s="40"/>
      <c r="F77" s="27" t="str">
        <f>F12</f>
        <v>Středokluky, Středočeský kraj</v>
      </c>
      <c r="G77" s="40"/>
      <c r="H77" s="40"/>
      <c r="I77" s="139" t="s">
        <v>24</v>
      </c>
      <c r="J77" s="72" t="str">
        <f>IF(J12="","",J12)</f>
        <v>23. 2. 2019</v>
      </c>
      <c r="K77" s="40"/>
      <c r="L77" s="44"/>
    </row>
    <row r="78" s="1" customFormat="1" ht="6.96" customHeight="1">
      <c r="B78" s="39"/>
      <c r="C78" s="40"/>
      <c r="D78" s="40"/>
      <c r="E78" s="40"/>
      <c r="F78" s="40"/>
      <c r="G78" s="40"/>
      <c r="H78" s="40"/>
      <c r="I78" s="136"/>
      <c r="J78" s="40"/>
      <c r="K78" s="40"/>
      <c r="L78" s="44"/>
    </row>
    <row r="79" s="1" customFormat="1" ht="15.15" customHeight="1">
      <c r="B79" s="39"/>
      <c r="C79" s="32" t="s">
        <v>28</v>
      </c>
      <c r="D79" s="40"/>
      <c r="E79" s="40"/>
      <c r="F79" s="27" t="str">
        <f>E15</f>
        <v>Obec Středokluky</v>
      </c>
      <c r="G79" s="40"/>
      <c r="H79" s="40"/>
      <c r="I79" s="139" t="s">
        <v>36</v>
      </c>
      <c r="J79" s="37" t="str">
        <f>E21</f>
        <v>Ing. Robert Juřina_x0009_</v>
      </c>
      <c r="K79" s="40"/>
      <c r="L79" s="44"/>
    </row>
    <row r="80" s="1" customFormat="1" ht="27.9" customHeight="1">
      <c r="B80" s="39"/>
      <c r="C80" s="32" t="s">
        <v>34</v>
      </c>
      <c r="D80" s="40"/>
      <c r="E80" s="40"/>
      <c r="F80" s="27" t="str">
        <f>IF(E18="","",E18)</f>
        <v>Vyplň údaj</v>
      </c>
      <c r="G80" s="40"/>
      <c r="H80" s="40"/>
      <c r="I80" s="139" t="s">
        <v>41</v>
      </c>
      <c r="J80" s="37" t="str">
        <f>E24</f>
        <v>Bc. Monika Michálková</v>
      </c>
      <c r="K80" s="40"/>
      <c r="L80" s="44"/>
    </row>
    <row r="81" s="1" customFormat="1" ht="10.32" customHeight="1">
      <c r="B81" s="39"/>
      <c r="C81" s="40"/>
      <c r="D81" s="40"/>
      <c r="E81" s="40"/>
      <c r="F81" s="40"/>
      <c r="G81" s="40"/>
      <c r="H81" s="40"/>
      <c r="I81" s="136"/>
      <c r="J81" s="40"/>
      <c r="K81" s="40"/>
      <c r="L81" s="44"/>
    </row>
    <row r="82" s="10" customFormat="1" ht="29.28" customHeight="1">
      <c r="B82" s="186"/>
      <c r="C82" s="187" t="s">
        <v>128</v>
      </c>
      <c r="D82" s="188" t="s">
        <v>64</v>
      </c>
      <c r="E82" s="188" t="s">
        <v>60</v>
      </c>
      <c r="F82" s="188" t="s">
        <v>61</v>
      </c>
      <c r="G82" s="188" t="s">
        <v>129</v>
      </c>
      <c r="H82" s="188" t="s">
        <v>130</v>
      </c>
      <c r="I82" s="189" t="s">
        <v>131</v>
      </c>
      <c r="J82" s="188" t="s">
        <v>121</v>
      </c>
      <c r="K82" s="190" t="s">
        <v>132</v>
      </c>
      <c r="L82" s="191"/>
      <c r="M82" s="92" t="s">
        <v>39</v>
      </c>
      <c r="N82" s="93" t="s">
        <v>49</v>
      </c>
      <c r="O82" s="93" t="s">
        <v>133</v>
      </c>
      <c r="P82" s="93" t="s">
        <v>134</v>
      </c>
      <c r="Q82" s="93" t="s">
        <v>135</v>
      </c>
      <c r="R82" s="93" t="s">
        <v>136</v>
      </c>
      <c r="S82" s="93" t="s">
        <v>137</v>
      </c>
      <c r="T82" s="94" t="s">
        <v>138</v>
      </c>
    </row>
    <row r="83" s="1" customFormat="1" ht="22.8" customHeight="1">
      <c r="B83" s="39"/>
      <c r="C83" s="99" t="s">
        <v>139</v>
      </c>
      <c r="D83" s="40"/>
      <c r="E83" s="40"/>
      <c r="F83" s="40"/>
      <c r="G83" s="40"/>
      <c r="H83" s="40"/>
      <c r="I83" s="136"/>
      <c r="J83" s="192">
        <f>BK83</f>
        <v>0</v>
      </c>
      <c r="K83" s="40"/>
      <c r="L83" s="44"/>
      <c r="M83" s="95"/>
      <c r="N83" s="96"/>
      <c r="O83" s="96"/>
      <c r="P83" s="193">
        <f>P84</f>
        <v>0</v>
      </c>
      <c r="Q83" s="96"/>
      <c r="R83" s="193">
        <f>R84</f>
        <v>0</v>
      </c>
      <c r="S83" s="96"/>
      <c r="T83" s="194">
        <f>T84</f>
        <v>1045.4884799999998</v>
      </c>
      <c r="AT83" s="17" t="s">
        <v>78</v>
      </c>
      <c r="AU83" s="17" t="s">
        <v>122</v>
      </c>
      <c r="BK83" s="195">
        <f>BK84</f>
        <v>0</v>
      </c>
    </row>
    <row r="84" s="11" customFormat="1" ht="25.92" customHeight="1">
      <c r="B84" s="196"/>
      <c r="C84" s="197"/>
      <c r="D84" s="198" t="s">
        <v>78</v>
      </c>
      <c r="E84" s="199" t="s">
        <v>140</v>
      </c>
      <c r="F84" s="199" t="s">
        <v>141</v>
      </c>
      <c r="G84" s="197"/>
      <c r="H84" s="197"/>
      <c r="I84" s="200"/>
      <c r="J84" s="201">
        <f>BK84</f>
        <v>0</v>
      </c>
      <c r="K84" s="197"/>
      <c r="L84" s="202"/>
      <c r="M84" s="203"/>
      <c r="N84" s="204"/>
      <c r="O84" s="204"/>
      <c r="P84" s="205">
        <f>P85+P119+P127</f>
        <v>0</v>
      </c>
      <c r="Q84" s="204"/>
      <c r="R84" s="205">
        <f>R85+R119+R127</f>
        <v>0</v>
      </c>
      <c r="S84" s="204"/>
      <c r="T84" s="206">
        <f>T85+T119+T127</f>
        <v>1045.4884799999998</v>
      </c>
      <c r="AR84" s="207" t="s">
        <v>87</v>
      </c>
      <c r="AT84" s="208" t="s">
        <v>78</v>
      </c>
      <c r="AU84" s="208" t="s">
        <v>79</v>
      </c>
      <c r="AY84" s="207" t="s">
        <v>142</v>
      </c>
      <c r="BK84" s="209">
        <f>BK85+BK119+BK127</f>
        <v>0</v>
      </c>
    </row>
    <row r="85" s="11" customFormat="1" ht="22.8" customHeight="1">
      <c r="B85" s="196"/>
      <c r="C85" s="197"/>
      <c r="D85" s="198" t="s">
        <v>78</v>
      </c>
      <c r="E85" s="210" t="s">
        <v>87</v>
      </c>
      <c r="F85" s="210" t="s">
        <v>143</v>
      </c>
      <c r="G85" s="197"/>
      <c r="H85" s="197"/>
      <c r="I85" s="200"/>
      <c r="J85" s="211">
        <f>BK85</f>
        <v>0</v>
      </c>
      <c r="K85" s="197"/>
      <c r="L85" s="202"/>
      <c r="M85" s="203"/>
      <c r="N85" s="204"/>
      <c r="O85" s="204"/>
      <c r="P85" s="205">
        <f>SUM(P86:P118)</f>
        <v>0</v>
      </c>
      <c r="Q85" s="204"/>
      <c r="R85" s="205">
        <f>SUM(R86:R118)</f>
        <v>0</v>
      </c>
      <c r="S85" s="204"/>
      <c r="T85" s="206">
        <f>SUM(T86:T118)</f>
        <v>1036.8439999999998</v>
      </c>
      <c r="AR85" s="207" t="s">
        <v>87</v>
      </c>
      <c r="AT85" s="208" t="s">
        <v>78</v>
      </c>
      <c r="AU85" s="208" t="s">
        <v>87</v>
      </c>
      <c r="AY85" s="207" t="s">
        <v>142</v>
      </c>
      <c r="BK85" s="209">
        <f>SUM(BK86:BK118)</f>
        <v>0</v>
      </c>
    </row>
    <row r="86" s="1" customFormat="1" ht="16.5" customHeight="1">
      <c r="B86" s="39"/>
      <c r="C86" s="212" t="s">
        <v>87</v>
      </c>
      <c r="D86" s="212" t="s">
        <v>144</v>
      </c>
      <c r="E86" s="213" t="s">
        <v>145</v>
      </c>
      <c r="F86" s="214" t="s">
        <v>146</v>
      </c>
      <c r="G86" s="215" t="s">
        <v>147</v>
      </c>
      <c r="H86" s="216">
        <v>18</v>
      </c>
      <c r="I86" s="217"/>
      <c r="J86" s="218">
        <f>ROUND(I86*H86,2)</f>
        <v>0</v>
      </c>
      <c r="K86" s="214" t="s">
        <v>148</v>
      </c>
      <c r="L86" s="44"/>
      <c r="M86" s="219" t="s">
        <v>39</v>
      </c>
      <c r="N86" s="220" t="s">
        <v>50</v>
      </c>
      <c r="O86" s="84"/>
      <c r="P86" s="221">
        <f>O86*H86</f>
        <v>0</v>
      </c>
      <c r="Q86" s="221">
        <v>0</v>
      </c>
      <c r="R86" s="221">
        <f>Q86*H86</f>
        <v>0</v>
      </c>
      <c r="S86" s="221">
        <v>0</v>
      </c>
      <c r="T86" s="222">
        <f>S86*H86</f>
        <v>0</v>
      </c>
      <c r="AR86" s="223" t="s">
        <v>149</v>
      </c>
      <c r="AT86" s="223" t="s">
        <v>144</v>
      </c>
      <c r="AU86" s="223" t="s">
        <v>89</v>
      </c>
      <c r="AY86" s="17" t="s">
        <v>142</v>
      </c>
      <c r="BE86" s="224">
        <f>IF(N86="základní",J86,0)</f>
        <v>0</v>
      </c>
      <c r="BF86" s="224">
        <f>IF(N86="snížená",J86,0)</f>
        <v>0</v>
      </c>
      <c r="BG86" s="224">
        <f>IF(N86="zákl. přenesená",J86,0)</f>
        <v>0</v>
      </c>
      <c r="BH86" s="224">
        <f>IF(N86="sníž. přenesená",J86,0)</f>
        <v>0</v>
      </c>
      <c r="BI86" s="224">
        <f>IF(N86="nulová",J86,0)</f>
        <v>0</v>
      </c>
      <c r="BJ86" s="17" t="s">
        <v>87</v>
      </c>
      <c r="BK86" s="224">
        <f>ROUND(I86*H86,2)</f>
        <v>0</v>
      </c>
      <c r="BL86" s="17" t="s">
        <v>149</v>
      </c>
      <c r="BM86" s="223" t="s">
        <v>150</v>
      </c>
    </row>
    <row r="87" s="1" customFormat="1" ht="16.5" customHeight="1">
      <c r="B87" s="39"/>
      <c r="C87" s="212" t="s">
        <v>89</v>
      </c>
      <c r="D87" s="212" t="s">
        <v>144</v>
      </c>
      <c r="E87" s="213" t="s">
        <v>151</v>
      </c>
      <c r="F87" s="214" t="s">
        <v>152</v>
      </c>
      <c r="G87" s="215" t="s">
        <v>153</v>
      </c>
      <c r="H87" s="216">
        <v>1</v>
      </c>
      <c r="I87" s="217"/>
      <c r="J87" s="218">
        <f>ROUND(I87*H87,2)</f>
        <v>0</v>
      </c>
      <c r="K87" s="214" t="s">
        <v>148</v>
      </c>
      <c r="L87" s="44"/>
      <c r="M87" s="219" t="s">
        <v>39</v>
      </c>
      <c r="N87" s="220" t="s">
        <v>50</v>
      </c>
      <c r="O87" s="84"/>
      <c r="P87" s="221">
        <f>O87*H87</f>
        <v>0</v>
      </c>
      <c r="Q87" s="221">
        <v>0</v>
      </c>
      <c r="R87" s="221">
        <f>Q87*H87</f>
        <v>0</v>
      </c>
      <c r="S87" s="221">
        <v>0</v>
      </c>
      <c r="T87" s="222">
        <f>S87*H87</f>
        <v>0</v>
      </c>
      <c r="AR87" s="223" t="s">
        <v>149</v>
      </c>
      <c r="AT87" s="223" t="s">
        <v>144</v>
      </c>
      <c r="AU87" s="223" t="s">
        <v>89</v>
      </c>
      <c r="AY87" s="17" t="s">
        <v>142</v>
      </c>
      <c r="BE87" s="224">
        <f>IF(N87="základní",J87,0)</f>
        <v>0</v>
      </c>
      <c r="BF87" s="224">
        <f>IF(N87="snížená",J87,0)</f>
        <v>0</v>
      </c>
      <c r="BG87" s="224">
        <f>IF(N87="zákl. přenesená",J87,0)</f>
        <v>0</v>
      </c>
      <c r="BH87" s="224">
        <f>IF(N87="sníž. přenesená",J87,0)</f>
        <v>0</v>
      </c>
      <c r="BI87" s="224">
        <f>IF(N87="nulová",J87,0)</f>
        <v>0</v>
      </c>
      <c r="BJ87" s="17" t="s">
        <v>87</v>
      </c>
      <c r="BK87" s="224">
        <f>ROUND(I87*H87,2)</f>
        <v>0</v>
      </c>
      <c r="BL87" s="17" t="s">
        <v>149</v>
      </c>
      <c r="BM87" s="223" t="s">
        <v>154</v>
      </c>
    </row>
    <row r="88" s="1" customFormat="1" ht="36" customHeight="1">
      <c r="B88" s="39"/>
      <c r="C88" s="212" t="s">
        <v>155</v>
      </c>
      <c r="D88" s="212" t="s">
        <v>144</v>
      </c>
      <c r="E88" s="213" t="s">
        <v>156</v>
      </c>
      <c r="F88" s="214" t="s">
        <v>157</v>
      </c>
      <c r="G88" s="215" t="s">
        <v>147</v>
      </c>
      <c r="H88" s="216">
        <v>24</v>
      </c>
      <c r="I88" s="217"/>
      <c r="J88" s="218">
        <f>ROUND(I88*H88,2)</f>
        <v>0</v>
      </c>
      <c r="K88" s="214" t="s">
        <v>148</v>
      </c>
      <c r="L88" s="44"/>
      <c r="M88" s="219" t="s">
        <v>39</v>
      </c>
      <c r="N88" s="220" t="s">
        <v>50</v>
      </c>
      <c r="O88" s="84"/>
      <c r="P88" s="221">
        <f>O88*H88</f>
        <v>0</v>
      </c>
      <c r="Q88" s="221">
        <v>0</v>
      </c>
      <c r="R88" s="221">
        <f>Q88*H88</f>
        <v>0</v>
      </c>
      <c r="S88" s="221">
        <v>0.26000000000000001</v>
      </c>
      <c r="T88" s="222">
        <f>S88*H88</f>
        <v>6.2400000000000002</v>
      </c>
      <c r="AR88" s="223" t="s">
        <v>149</v>
      </c>
      <c r="AT88" s="223" t="s">
        <v>144</v>
      </c>
      <c r="AU88" s="223" t="s">
        <v>89</v>
      </c>
      <c r="AY88" s="17" t="s">
        <v>142</v>
      </c>
      <c r="BE88" s="224">
        <f>IF(N88="základní",J88,0)</f>
        <v>0</v>
      </c>
      <c r="BF88" s="224">
        <f>IF(N88="snížená",J88,0)</f>
        <v>0</v>
      </c>
      <c r="BG88" s="224">
        <f>IF(N88="zákl. přenesená",J88,0)</f>
        <v>0</v>
      </c>
      <c r="BH88" s="224">
        <f>IF(N88="sníž. přenesená",J88,0)</f>
        <v>0</v>
      </c>
      <c r="BI88" s="224">
        <f>IF(N88="nulová",J88,0)</f>
        <v>0</v>
      </c>
      <c r="BJ88" s="17" t="s">
        <v>87</v>
      </c>
      <c r="BK88" s="224">
        <f>ROUND(I88*H88,2)</f>
        <v>0</v>
      </c>
      <c r="BL88" s="17" t="s">
        <v>149</v>
      </c>
      <c r="BM88" s="223" t="s">
        <v>158</v>
      </c>
    </row>
    <row r="89" s="12" customFormat="1">
      <c r="B89" s="225"/>
      <c r="C89" s="226"/>
      <c r="D89" s="227" t="s">
        <v>159</v>
      </c>
      <c r="E89" s="228" t="s">
        <v>39</v>
      </c>
      <c r="F89" s="229" t="s">
        <v>160</v>
      </c>
      <c r="G89" s="226"/>
      <c r="H89" s="228" t="s">
        <v>39</v>
      </c>
      <c r="I89" s="230"/>
      <c r="J89" s="226"/>
      <c r="K89" s="226"/>
      <c r="L89" s="231"/>
      <c r="M89" s="232"/>
      <c r="N89" s="233"/>
      <c r="O89" s="233"/>
      <c r="P89" s="233"/>
      <c r="Q89" s="233"/>
      <c r="R89" s="233"/>
      <c r="S89" s="233"/>
      <c r="T89" s="234"/>
      <c r="AT89" s="235" t="s">
        <v>159</v>
      </c>
      <c r="AU89" s="235" t="s">
        <v>89</v>
      </c>
      <c r="AV89" s="12" t="s">
        <v>87</v>
      </c>
      <c r="AW89" s="12" t="s">
        <v>40</v>
      </c>
      <c r="AX89" s="12" t="s">
        <v>79</v>
      </c>
      <c r="AY89" s="235" t="s">
        <v>142</v>
      </c>
    </row>
    <row r="90" s="13" customFormat="1">
      <c r="B90" s="236"/>
      <c r="C90" s="237"/>
      <c r="D90" s="227" t="s">
        <v>159</v>
      </c>
      <c r="E90" s="238" t="s">
        <v>39</v>
      </c>
      <c r="F90" s="239" t="s">
        <v>161</v>
      </c>
      <c r="G90" s="237"/>
      <c r="H90" s="240">
        <v>20</v>
      </c>
      <c r="I90" s="241"/>
      <c r="J90" s="237"/>
      <c r="K90" s="237"/>
      <c r="L90" s="242"/>
      <c r="M90" s="243"/>
      <c r="N90" s="244"/>
      <c r="O90" s="244"/>
      <c r="P90" s="244"/>
      <c r="Q90" s="244"/>
      <c r="R90" s="244"/>
      <c r="S90" s="244"/>
      <c r="T90" s="245"/>
      <c r="AT90" s="246" t="s">
        <v>159</v>
      </c>
      <c r="AU90" s="246" t="s">
        <v>89</v>
      </c>
      <c r="AV90" s="13" t="s">
        <v>89</v>
      </c>
      <c r="AW90" s="13" t="s">
        <v>40</v>
      </c>
      <c r="AX90" s="13" t="s">
        <v>79</v>
      </c>
      <c r="AY90" s="246" t="s">
        <v>142</v>
      </c>
    </row>
    <row r="91" s="12" customFormat="1">
      <c r="B91" s="225"/>
      <c r="C91" s="226"/>
      <c r="D91" s="227" t="s">
        <v>159</v>
      </c>
      <c r="E91" s="228" t="s">
        <v>39</v>
      </c>
      <c r="F91" s="229" t="s">
        <v>162</v>
      </c>
      <c r="G91" s="226"/>
      <c r="H91" s="228" t="s">
        <v>39</v>
      </c>
      <c r="I91" s="230"/>
      <c r="J91" s="226"/>
      <c r="K91" s="226"/>
      <c r="L91" s="231"/>
      <c r="M91" s="232"/>
      <c r="N91" s="233"/>
      <c r="O91" s="233"/>
      <c r="P91" s="233"/>
      <c r="Q91" s="233"/>
      <c r="R91" s="233"/>
      <c r="S91" s="233"/>
      <c r="T91" s="234"/>
      <c r="AT91" s="235" t="s">
        <v>159</v>
      </c>
      <c r="AU91" s="235" t="s">
        <v>89</v>
      </c>
      <c r="AV91" s="12" t="s">
        <v>87</v>
      </c>
      <c r="AW91" s="12" t="s">
        <v>40</v>
      </c>
      <c r="AX91" s="12" t="s">
        <v>79</v>
      </c>
      <c r="AY91" s="235" t="s">
        <v>142</v>
      </c>
    </row>
    <row r="92" s="13" customFormat="1">
      <c r="B92" s="236"/>
      <c r="C92" s="237"/>
      <c r="D92" s="227" t="s">
        <v>159</v>
      </c>
      <c r="E92" s="238" t="s">
        <v>39</v>
      </c>
      <c r="F92" s="239" t="s">
        <v>149</v>
      </c>
      <c r="G92" s="237"/>
      <c r="H92" s="240">
        <v>4</v>
      </c>
      <c r="I92" s="241"/>
      <c r="J92" s="237"/>
      <c r="K92" s="237"/>
      <c r="L92" s="242"/>
      <c r="M92" s="243"/>
      <c r="N92" s="244"/>
      <c r="O92" s="244"/>
      <c r="P92" s="244"/>
      <c r="Q92" s="244"/>
      <c r="R92" s="244"/>
      <c r="S92" s="244"/>
      <c r="T92" s="245"/>
      <c r="AT92" s="246" t="s">
        <v>159</v>
      </c>
      <c r="AU92" s="246" t="s">
        <v>89</v>
      </c>
      <c r="AV92" s="13" t="s">
        <v>89</v>
      </c>
      <c r="AW92" s="13" t="s">
        <v>40</v>
      </c>
      <c r="AX92" s="13" t="s">
        <v>79</v>
      </c>
      <c r="AY92" s="246" t="s">
        <v>142</v>
      </c>
    </row>
    <row r="93" s="14" customFormat="1">
      <c r="B93" s="247"/>
      <c r="C93" s="248"/>
      <c r="D93" s="227" t="s">
        <v>159</v>
      </c>
      <c r="E93" s="249" t="s">
        <v>39</v>
      </c>
      <c r="F93" s="250" t="s">
        <v>163</v>
      </c>
      <c r="G93" s="248"/>
      <c r="H93" s="251">
        <v>24</v>
      </c>
      <c r="I93" s="252"/>
      <c r="J93" s="248"/>
      <c r="K93" s="248"/>
      <c r="L93" s="253"/>
      <c r="M93" s="254"/>
      <c r="N93" s="255"/>
      <c r="O93" s="255"/>
      <c r="P93" s="255"/>
      <c r="Q93" s="255"/>
      <c r="R93" s="255"/>
      <c r="S93" s="255"/>
      <c r="T93" s="256"/>
      <c r="AT93" s="257" t="s">
        <v>159</v>
      </c>
      <c r="AU93" s="257" t="s">
        <v>89</v>
      </c>
      <c r="AV93" s="14" t="s">
        <v>149</v>
      </c>
      <c r="AW93" s="14" t="s">
        <v>40</v>
      </c>
      <c r="AX93" s="14" t="s">
        <v>87</v>
      </c>
      <c r="AY93" s="257" t="s">
        <v>142</v>
      </c>
    </row>
    <row r="94" s="1" customFormat="1" ht="24" customHeight="1">
      <c r="B94" s="39"/>
      <c r="C94" s="212" t="s">
        <v>149</v>
      </c>
      <c r="D94" s="212" t="s">
        <v>144</v>
      </c>
      <c r="E94" s="213" t="s">
        <v>164</v>
      </c>
      <c r="F94" s="214" t="s">
        <v>165</v>
      </c>
      <c r="G94" s="215" t="s">
        <v>147</v>
      </c>
      <c r="H94" s="216">
        <v>24</v>
      </c>
      <c r="I94" s="217"/>
      <c r="J94" s="218">
        <f>ROUND(I94*H94,2)</f>
        <v>0</v>
      </c>
      <c r="K94" s="214" t="s">
        <v>148</v>
      </c>
      <c r="L94" s="44"/>
      <c r="M94" s="219" t="s">
        <v>39</v>
      </c>
      <c r="N94" s="220" t="s">
        <v>50</v>
      </c>
      <c r="O94" s="84"/>
      <c r="P94" s="221">
        <f>O94*H94</f>
        <v>0</v>
      </c>
      <c r="Q94" s="221">
        <v>0</v>
      </c>
      <c r="R94" s="221">
        <f>Q94*H94</f>
        <v>0</v>
      </c>
      <c r="S94" s="221">
        <v>0.17999999999999999</v>
      </c>
      <c r="T94" s="222">
        <f>S94*H94</f>
        <v>4.3200000000000003</v>
      </c>
      <c r="AR94" s="223" t="s">
        <v>149</v>
      </c>
      <c r="AT94" s="223" t="s">
        <v>144</v>
      </c>
      <c r="AU94" s="223" t="s">
        <v>89</v>
      </c>
      <c r="AY94" s="17" t="s">
        <v>142</v>
      </c>
      <c r="BE94" s="224">
        <f>IF(N94="základní",J94,0)</f>
        <v>0</v>
      </c>
      <c r="BF94" s="224">
        <f>IF(N94="snížená",J94,0)</f>
        <v>0</v>
      </c>
      <c r="BG94" s="224">
        <f>IF(N94="zákl. přenesená",J94,0)</f>
        <v>0</v>
      </c>
      <c r="BH94" s="224">
        <f>IF(N94="sníž. přenesená",J94,0)</f>
        <v>0</v>
      </c>
      <c r="BI94" s="224">
        <f>IF(N94="nulová",J94,0)</f>
        <v>0</v>
      </c>
      <c r="BJ94" s="17" t="s">
        <v>87</v>
      </c>
      <c r="BK94" s="224">
        <f>ROUND(I94*H94,2)</f>
        <v>0</v>
      </c>
      <c r="BL94" s="17" t="s">
        <v>149</v>
      </c>
      <c r="BM94" s="223" t="s">
        <v>166</v>
      </c>
    </row>
    <row r="95" s="12" customFormat="1">
      <c r="B95" s="225"/>
      <c r="C95" s="226"/>
      <c r="D95" s="227" t="s">
        <v>159</v>
      </c>
      <c r="E95" s="228" t="s">
        <v>39</v>
      </c>
      <c r="F95" s="229" t="s">
        <v>167</v>
      </c>
      <c r="G95" s="226"/>
      <c r="H95" s="228" t="s">
        <v>39</v>
      </c>
      <c r="I95" s="230"/>
      <c r="J95" s="226"/>
      <c r="K95" s="226"/>
      <c r="L95" s="231"/>
      <c r="M95" s="232"/>
      <c r="N95" s="233"/>
      <c r="O95" s="233"/>
      <c r="P95" s="233"/>
      <c r="Q95" s="233"/>
      <c r="R95" s="233"/>
      <c r="S95" s="233"/>
      <c r="T95" s="234"/>
      <c r="AT95" s="235" t="s">
        <v>159</v>
      </c>
      <c r="AU95" s="235" t="s">
        <v>89</v>
      </c>
      <c r="AV95" s="12" t="s">
        <v>87</v>
      </c>
      <c r="AW95" s="12" t="s">
        <v>40</v>
      </c>
      <c r="AX95" s="12" t="s">
        <v>79</v>
      </c>
      <c r="AY95" s="235" t="s">
        <v>142</v>
      </c>
    </row>
    <row r="96" s="13" customFormat="1">
      <c r="B96" s="236"/>
      <c r="C96" s="237"/>
      <c r="D96" s="227" t="s">
        <v>159</v>
      </c>
      <c r="E96" s="238" t="s">
        <v>39</v>
      </c>
      <c r="F96" s="239" t="s">
        <v>161</v>
      </c>
      <c r="G96" s="237"/>
      <c r="H96" s="240">
        <v>20</v>
      </c>
      <c r="I96" s="241"/>
      <c r="J96" s="237"/>
      <c r="K96" s="237"/>
      <c r="L96" s="242"/>
      <c r="M96" s="243"/>
      <c r="N96" s="244"/>
      <c r="O96" s="244"/>
      <c r="P96" s="244"/>
      <c r="Q96" s="244"/>
      <c r="R96" s="244"/>
      <c r="S96" s="244"/>
      <c r="T96" s="245"/>
      <c r="AT96" s="246" t="s">
        <v>159</v>
      </c>
      <c r="AU96" s="246" t="s">
        <v>89</v>
      </c>
      <c r="AV96" s="13" t="s">
        <v>89</v>
      </c>
      <c r="AW96" s="13" t="s">
        <v>40</v>
      </c>
      <c r="AX96" s="13" t="s">
        <v>79</v>
      </c>
      <c r="AY96" s="246" t="s">
        <v>142</v>
      </c>
    </row>
    <row r="97" s="12" customFormat="1">
      <c r="B97" s="225"/>
      <c r="C97" s="226"/>
      <c r="D97" s="227" t="s">
        <v>159</v>
      </c>
      <c r="E97" s="228" t="s">
        <v>39</v>
      </c>
      <c r="F97" s="229" t="s">
        <v>168</v>
      </c>
      <c r="G97" s="226"/>
      <c r="H97" s="228" t="s">
        <v>39</v>
      </c>
      <c r="I97" s="230"/>
      <c r="J97" s="226"/>
      <c r="K97" s="226"/>
      <c r="L97" s="231"/>
      <c r="M97" s="232"/>
      <c r="N97" s="233"/>
      <c r="O97" s="233"/>
      <c r="P97" s="233"/>
      <c r="Q97" s="233"/>
      <c r="R97" s="233"/>
      <c r="S97" s="233"/>
      <c r="T97" s="234"/>
      <c r="AT97" s="235" t="s">
        <v>159</v>
      </c>
      <c r="AU97" s="235" t="s">
        <v>89</v>
      </c>
      <c r="AV97" s="12" t="s">
        <v>87</v>
      </c>
      <c r="AW97" s="12" t="s">
        <v>40</v>
      </c>
      <c r="AX97" s="12" t="s">
        <v>79</v>
      </c>
      <c r="AY97" s="235" t="s">
        <v>142</v>
      </c>
    </row>
    <row r="98" s="13" customFormat="1">
      <c r="B98" s="236"/>
      <c r="C98" s="237"/>
      <c r="D98" s="227" t="s">
        <v>159</v>
      </c>
      <c r="E98" s="238" t="s">
        <v>39</v>
      </c>
      <c r="F98" s="239" t="s">
        <v>149</v>
      </c>
      <c r="G98" s="237"/>
      <c r="H98" s="240">
        <v>4</v>
      </c>
      <c r="I98" s="241"/>
      <c r="J98" s="237"/>
      <c r="K98" s="237"/>
      <c r="L98" s="242"/>
      <c r="M98" s="243"/>
      <c r="N98" s="244"/>
      <c r="O98" s="244"/>
      <c r="P98" s="244"/>
      <c r="Q98" s="244"/>
      <c r="R98" s="244"/>
      <c r="S98" s="244"/>
      <c r="T98" s="245"/>
      <c r="AT98" s="246" t="s">
        <v>159</v>
      </c>
      <c r="AU98" s="246" t="s">
        <v>89</v>
      </c>
      <c r="AV98" s="13" t="s">
        <v>89</v>
      </c>
      <c r="AW98" s="13" t="s">
        <v>40</v>
      </c>
      <c r="AX98" s="13" t="s">
        <v>79</v>
      </c>
      <c r="AY98" s="246" t="s">
        <v>142</v>
      </c>
    </row>
    <row r="99" s="14" customFormat="1">
      <c r="B99" s="247"/>
      <c r="C99" s="248"/>
      <c r="D99" s="227" t="s">
        <v>159</v>
      </c>
      <c r="E99" s="249" t="s">
        <v>39</v>
      </c>
      <c r="F99" s="250" t="s">
        <v>163</v>
      </c>
      <c r="G99" s="248"/>
      <c r="H99" s="251">
        <v>24</v>
      </c>
      <c r="I99" s="252"/>
      <c r="J99" s="248"/>
      <c r="K99" s="248"/>
      <c r="L99" s="253"/>
      <c r="M99" s="254"/>
      <c r="N99" s="255"/>
      <c r="O99" s="255"/>
      <c r="P99" s="255"/>
      <c r="Q99" s="255"/>
      <c r="R99" s="255"/>
      <c r="S99" s="255"/>
      <c r="T99" s="256"/>
      <c r="AT99" s="257" t="s">
        <v>159</v>
      </c>
      <c r="AU99" s="257" t="s">
        <v>89</v>
      </c>
      <c r="AV99" s="14" t="s">
        <v>149</v>
      </c>
      <c r="AW99" s="14" t="s">
        <v>40</v>
      </c>
      <c r="AX99" s="14" t="s">
        <v>87</v>
      </c>
      <c r="AY99" s="257" t="s">
        <v>142</v>
      </c>
    </row>
    <row r="100" s="1" customFormat="1" ht="36" customHeight="1">
      <c r="B100" s="39"/>
      <c r="C100" s="212" t="s">
        <v>169</v>
      </c>
      <c r="D100" s="212" t="s">
        <v>144</v>
      </c>
      <c r="E100" s="213" t="s">
        <v>170</v>
      </c>
      <c r="F100" s="214" t="s">
        <v>171</v>
      </c>
      <c r="G100" s="215" t="s">
        <v>147</v>
      </c>
      <c r="H100" s="216">
        <v>1658</v>
      </c>
      <c r="I100" s="217"/>
      <c r="J100" s="218">
        <f>ROUND(I100*H100,2)</f>
        <v>0</v>
      </c>
      <c r="K100" s="214" t="s">
        <v>148</v>
      </c>
      <c r="L100" s="44"/>
      <c r="M100" s="219" t="s">
        <v>39</v>
      </c>
      <c r="N100" s="220" t="s">
        <v>50</v>
      </c>
      <c r="O100" s="84"/>
      <c r="P100" s="221">
        <f>O100*H100</f>
        <v>0</v>
      </c>
      <c r="Q100" s="221">
        <v>0</v>
      </c>
      <c r="R100" s="221">
        <f>Q100*H100</f>
        <v>0</v>
      </c>
      <c r="S100" s="221">
        <v>0.5</v>
      </c>
      <c r="T100" s="222">
        <f>S100*H100</f>
        <v>829</v>
      </c>
      <c r="AR100" s="223" t="s">
        <v>149</v>
      </c>
      <c r="AT100" s="223" t="s">
        <v>144</v>
      </c>
      <c r="AU100" s="223" t="s">
        <v>89</v>
      </c>
      <c r="AY100" s="17" t="s">
        <v>142</v>
      </c>
      <c r="BE100" s="224">
        <f>IF(N100="základní",J100,0)</f>
        <v>0</v>
      </c>
      <c r="BF100" s="224">
        <f>IF(N100="snížená",J100,0)</f>
        <v>0</v>
      </c>
      <c r="BG100" s="224">
        <f>IF(N100="zákl. přenesená",J100,0)</f>
        <v>0</v>
      </c>
      <c r="BH100" s="224">
        <f>IF(N100="sníž. přenesená",J100,0)</f>
        <v>0</v>
      </c>
      <c r="BI100" s="224">
        <f>IF(N100="nulová",J100,0)</f>
        <v>0</v>
      </c>
      <c r="BJ100" s="17" t="s">
        <v>87</v>
      </c>
      <c r="BK100" s="224">
        <f>ROUND(I100*H100,2)</f>
        <v>0</v>
      </c>
      <c r="BL100" s="17" t="s">
        <v>149</v>
      </c>
      <c r="BM100" s="223" t="s">
        <v>172</v>
      </c>
    </row>
    <row r="101" s="12" customFormat="1">
      <c r="B101" s="225"/>
      <c r="C101" s="226"/>
      <c r="D101" s="227" t="s">
        <v>159</v>
      </c>
      <c r="E101" s="228" t="s">
        <v>39</v>
      </c>
      <c r="F101" s="229" t="s">
        <v>173</v>
      </c>
      <c r="G101" s="226"/>
      <c r="H101" s="228" t="s">
        <v>39</v>
      </c>
      <c r="I101" s="230"/>
      <c r="J101" s="226"/>
      <c r="K101" s="226"/>
      <c r="L101" s="231"/>
      <c r="M101" s="232"/>
      <c r="N101" s="233"/>
      <c r="O101" s="233"/>
      <c r="P101" s="233"/>
      <c r="Q101" s="233"/>
      <c r="R101" s="233"/>
      <c r="S101" s="233"/>
      <c r="T101" s="234"/>
      <c r="AT101" s="235" t="s">
        <v>159</v>
      </c>
      <c r="AU101" s="235" t="s">
        <v>89</v>
      </c>
      <c r="AV101" s="12" t="s">
        <v>87</v>
      </c>
      <c r="AW101" s="12" t="s">
        <v>40</v>
      </c>
      <c r="AX101" s="12" t="s">
        <v>79</v>
      </c>
      <c r="AY101" s="235" t="s">
        <v>142</v>
      </c>
    </row>
    <row r="102" s="13" customFormat="1">
      <c r="B102" s="236"/>
      <c r="C102" s="237"/>
      <c r="D102" s="227" t="s">
        <v>159</v>
      </c>
      <c r="E102" s="238" t="s">
        <v>39</v>
      </c>
      <c r="F102" s="239" t="s">
        <v>174</v>
      </c>
      <c r="G102" s="237"/>
      <c r="H102" s="240">
        <v>520</v>
      </c>
      <c r="I102" s="241"/>
      <c r="J102" s="237"/>
      <c r="K102" s="237"/>
      <c r="L102" s="242"/>
      <c r="M102" s="243"/>
      <c r="N102" s="244"/>
      <c r="O102" s="244"/>
      <c r="P102" s="244"/>
      <c r="Q102" s="244"/>
      <c r="R102" s="244"/>
      <c r="S102" s="244"/>
      <c r="T102" s="245"/>
      <c r="AT102" s="246" t="s">
        <v>159</v>
      </c>
      <c r="AU102" s="246" t="s">
        <v>89</v>
      </c>
      <c r="AV102" s="13" t="s">
        <v>89</v>
      </c>
      <c r="AW102" s="13" t="s">
        <v>40</v>
      </c>
      <c r="AX102" s="13" t="s">
        <v>79</v>
      </c>
      <c r="AY102" s="246" t="s">
        <v>142</v>
      </c>
    </row>
    <row r="103" s="12" customFormat="1">
      <c r="B103" s="225"/>
      <c r="C103" s="226"/>
      <c r="D103" s="227" t="s">
        <v>159</v>
      </c>
      <c r="E103" s="228" t="s">
        <v>39</v>
      </c>
      <c r="F103" s="229" t="s">
        <v>175</v>
      </c>
      <c r="G103" s="226"/>
      <c r="H103" s="228" t="s">
        <v>39</v>
      </c>
      <c r="I103" s="230"/>
      <c r="J103" s="226"/>
      <c r="K103" s="226"/>
      <c r="L103" s="231"/>
      <c r="M103" s="232"/>
      <c r="N103" s="233"/>
      <c r="O103" s="233"/>
      <c r="P103" s="233"/>
      <c r="Q103" s="233"/>
      <c r="R103" s="233"/>
      <c r="S103" s="233"/>
      <c r="T103" s="234"/>
      <c r="AT103" s="235" t="s">
        <v>159</v>
      </c>
      <c r="AU103" s="235" t="s">
        <v>89</v>
      </c>
      <c r="AV103" s="12" t="s">
        <v>87</v>
      </c>
      <c r="AW103" s="12" t="s">
        <v>40</v>
      </c>
      <c r="AX103" s="12" t="s">
        <v>79</v>
      </c>
      <c r="AY103" s="235" t="s">
        <v>142</v>
      </c>
    </row>
    <row r="104" s="13" customFormat="1">
      <c r="B104" s="236"/>
      <c r="C104" s="237"/>
      <c r="D104" s="227" t="s">
        <v>159</v>
      </c>
      <c r="E104" s="238" t="s">
        <v>39</v>
      </c>
      <c r="F104" s="239" t="s">
        <v>176</v>
      </c>
      <c r="G104" s="237"/>
      <c r="H104" s="240">
        <v>1138</v>
      </c>
      <c r="I104" s="241"/>
      <c r="J104" s="237"/>
      <c r="K104" s="237"/>
      <c r="L104" s="242"/>
      <c r="M104" s="243"/>
      <c r="N104" s="244"/>
      <c r="O104" s="244"/>
      <c r="P104" s="244"/>
      <c r="Q104" s="244"/>
      <c r="R104" s="244"/>
      <c r="S104" s="244"/>
      <c r="T104" s="245"/>
      <c r="AT104" s="246" t="s">
        <v>159</v>
      </c>
      <c r="AU104" s="246" t="s">
        <v>89</v>
      </c>
      <c r="AV104" s="13" t="s">
        <v>89</v>
      </c>
      <c r="AW104" s="13" t="s">
        <v>40</v>
      </c>
      <c r="AX104" s="13" t="s">
        <v>79</v>
      </c>
      <c r="AY104" s="246" t="s">
        <v>142</v>
      </c>
    </row>
    <row r="105" s="14" customFormat="1">
      <c r="B105" s="247"/>
      <c r="C105" s="248"/>
      <c r="D105" s="227" t="s">
        <v>159</v>
      </c>
      <c r="E105" s="249" t="s">
        <v>39</v>
      </c>
      <c r="F105" s="250" t="s">
        <v>163</v>
      </c>
      <c r="G105" s="248"/>
      <c r="H105" s="251">
        <v>1658</v>
      </c>
      <c r="I105" s="252"/>
      <c r="J105" s="248"/>
      <c r="K105" s="248"/>
      <c r="L105" s="253"/>
      <c r="M105" s="254"/>
      <c r="N105" s="255"/>
      <c r="O105" s="255"/>
      <c r="P105" s="255"/>
      <c r="Q105" s="255"/>
      <c r="R105" s="255"/>
      <c r="S105" s="255"/>
      <c r="T105" s="256"/>
      <c r="AT105" s="257" t="s">
        <v>159</v>
      </c>
      <c r="AU105" s="257" t="s">
        <v>89</v>
      </c>
      <c r="AV105" s="14" t="s">
        <v>149</v>
      </c>
      <c r="AW105" s="14" t="s">
        <v>40</v>
      </c>
      <c r="AX105" s="14" t="s">
        <v>87</v>
      </c>
      <c r="AY105" s="257" t="s">
        <v>142</v>
      </c>
    </row>
    <row r="106" s="1" customFormat="1" ht="36" customHeight="1">
      <c r="B106" s="39"/>
      <c r="C106" s="212" t="s">
        <v>177</v>
      </c>
      <c r="D106" s="212" t="s">
        <v>144</v>
      </c>
      <c r="E106" s="213" t="s">
        <v>178</v>
      </c>
      <c r="F106" s="214" t="s">
        <v>179</v>
      </c>
      <c r="G106" s="215" t="s">
        <v>147</v>
      </c>
      <c r="H106" s="216">
        <v>88</v>
      </c>
      <c r="I106" s="217"/>
      <c r="J106" s="218">
        <f>ROUND(I106*H106,2)</f>
        <v>0</v>
      </c>
      <c r="K106" s="214" t="s">
        <v>148</v>
      </c>
      <c r="L106" s="44"/>
      <c r="M106" s="219" t="s">
        <v>39</v>
      </c>
      <c r="N106" s="220" t="s">
        <v>50</v>
      </c>
      <c r="O106" s="84"/>
      <c r="P106" s="221">
        <f>O106*H106</f>
        <v>0</v>
      </c>
      <c r="Q106" s="221">
        <v>0</v>
      </c>
      <c r="R106" s="221">
        <f>Q106*H106</f>
        <v>0</v>
      </c>
      <c r="S106" s="221">
        <v>0.28999999999999998</v>
      </c>
      <c r="T106" s="222">
        <f>S106*H106</f>
        <v>25.52</v>
      </c>
      <c r="AR106" s="223" t="s">
        <v>149</v>
      </c>
      <c r="AT106" s="223" t="s">
        <v>144</v>
      </c>
      <c r="AU106" s="223" t="s">
        <v>89</v>
      </c>
      <c r="AY106" s="17" t="s">
        <v>142</v>
      </c>
      <c r="BE106" s="224">
        <f>IF(N106="základní",J106,0)</f>
        <v>0</v>
      </c>
      <c r="BF106" s="224">
        <f>IF(N106="snížená",J106,0)</f>
        <v>0</v>
      </c>
      <c r="BG106" s="224">
        <f>IF(N106="zákl. přenesená",J106,0)</f>
        <v>0</v>
      </c>
      <c r="BH106" s="224">
        <f>IF(N106="sníž. přenesená",J106,0)</f>
        <v>0</v>
      </c>
      <c r="BI106" s="224">
        <f>IF(N106="nulová",J106,0)</f>
        <v>0</v>
      </c>
      <c r="BJ106" s="17" t="s">
        <v>87</v>
      </c>
      <c r="BK106" s="224">
        <f>ROUND(I106*H106,2)</f>
        <v>0</v>
      </c>
      <c r="BL106" s="17" t="s">
        <v>149</v>
      </c>
      <c r="BM106" s="223" t="s">
        <v>180</v>
      </c>
    </row>
    <row r="107" s="12" customFormat="1">
      <c r="B107" s="225"/>
      <c r="C107" s="226"/>
      <c r="D107" s="227" t="s">
        <v>159</v>
      </c>
      <c r="E107" s="228" t="s">
        <v>39</v>
      </c>
      <c r="F107" s="229" t="s">
        <v>181</v>
      </c>
      <c r="G107" s="226"/>
      <c r="H107" s="228" t="s">
        <v>39</v>
      </c>
      <c r="I107" s="230"/>
      <c r="J107" s="226"/>
      <c r="K107" s="226"/>
      <c r="L107" s="231"/>
      <c r="M107" s="232"/>
      <c r="N107" s="233"/>
      <c r="O107" s="233"/>
      <c r="P107" s="233"/>
      <c r="Q107" s="233"/>
      <c r="R107" s="233"/>
      <c r="S107" s="233"/>
      <c r="T107" s="234"/>
      <c r="AT107" s="235" t="s">
        <v>159</v>
      </c>
      <c r="AU107" s="235" t="s">
        <v>89</v>
      </c>
      <c r="AV107" s="12" t="s">
        <v>87</v>
      </c>
      <c r="AW107" s="12" t="s">
        <v>40</v>
      </c>
      <c r="AX107" s="12" t="s">
        <v>79</v>
      </c>
      <c r="AY107" s="235" t="s">
        <v>142</v>
      </c>
    </row>
    <row r="108" s="13" customFormat="1">
      <c r="B108" s="236"/>
      <c r="C108" s="237"/>
      <c r="D108" s="227" t="s">
        <v>159</v>
      </c>
      <c r="E108" s="238" t="s">
        <v>39</v>
      </c>
      <c r="F108" s="239" t="s">
        <v>182</v>
      </c>
      <c r="G108" s="237"/>
      <c r="H108" s="240">
        <v>88</v>
      </c>
      <c r="I108" s="241"/>
      <c r="J108" s="237"/>
      <c r="K108" s="237"/>
      <c r="L108" s="242"/>
      <c r="M108" s="243"/>
      <c r="N108" s="244"/>
      <c r="O108" s="244"/>
      <c r="P108" s="244"/>
      <c r="Q108" s="244"/>
      <c r="R108" s="244"/>
      <c r="S108" s="244"/>
      <c r="T108" s="245"/>
      <c r="AT108" s="246" t="s">
        <v>159</v>
      </c>
      <c r="AU108" s="246" t="s">
        <v>89</v>
      </c>
      <c r="AV108" s="13" t="s">
        <v>89</v>
      </c>
      <c r="AW108" s="13" t="s">
        <v>40</v>
      </c>
      <c r="AX108" s="13" t="s">
        <v>87</v>
      </c>
      <c r="AY108" s="246" t="s">
        <v>142</v>
      </c>
    </row>
    <row r="109" s="1" customFormat="1" ht="24" customHeight="1">
      <c r="B109" s="39"/>
      <c r="C109" s="212" t="s">
        <v>183</v>
      </c>
      <c r="D109" s="212" t="s">
        <v>144</v>
      </c>
      <c r="E109" s="213" t="s">
        <v>184</v>
      </c>
      <c r="F109" s="214" t="s">
        <v>185</v>
      </c>
      <c r="G109" s="215" t="s">
        <v>147</v>
      </c>
      <c r="H109" s="216">
        <v>1658</v>
      </c>
      <c r="I109" s="217"/>
      <c r="J109" s="218">
        <f>ROUND(I109*H109,2)</f>
        <v>0</v>
      </c>
      <c r="K109" s="214" t="s">
        <v>148</v>
      </c>
      <c r="L109" s="44"/>
      <c r="M109" s="219" t="s">
        <v>39</v>
      </c>
      <c r="N109" s="220" t="s">
        <v>50</v>
      </c>
      <c r="O109" s="84"/>
      <c r="P109" s="221">
        <f>O109*H109</f>
        <v>0</v>
      </c>
      <c r="Q109" s="221">
        <v>0</v>
      </c>
      <c r="R109" s="221">
        <f>Q109*H109</f>
        <v>0</v>
      </c>
      <c r="S109" s="221">
        <v>0.098000000000000004</v>
      </c>
      <c r="T109" s="222">
        <f>S109*H109</f>
        <v>162.48400000000001</v>
      </c>
      <c r="AR109" s="223" t="s">
        <v>149</v>
      </c>
      <c r="AT109" s="223" t="s">
        <v>144</v>
      </c>
      <c r="AU109" s="223" t="s">
        <v>89</v>
      </c>
      <c r="AY109" s="17" t="s">
        <v>142</v>
      </c>
      <c r="BE109" s="224">
        <f>IF(N109="základní",J109,0)</f>
        <v>0</v>
      </c>
      <c r="BF109" s="224">
        <f>IF(N109="snížená",J109,0)</f>
        <v>0</v>
      </c>
      <c r="BG109" s="224">
        <f>IF(N109="zákl. přenesená",J109,0)</f>
        <v>0</v>
      </c>
      <c r="BH109" s="224">
        <f>IF(N109="sníž. přenesená",J109,0)</f>
        <v>0</v>
      </c>
      <c r="BI109" s="224">
        <f>IF(N109="nulová",J109,0)</f>
        <v>0</v>
      </c>
      <c r="BJ109" s="17" t="s">
        <v>87</v>
      </c>
      <c r="BK109" s="224">
        <f>ROUND(I109*H109,2)</f>
        <v>0</v>
      </c>
      <c r="BL109" s="17" t="s">
        <v>149</v>
      </c>
      <c r="BM109" s="223" t="s">
        <v>186</v>
      </c>
    </row>
    <row r="110" s="12" customFormat="1">
      <c r="B110" s="225"/>
      <c r="C110" s="226"/>
      <c r="D110" s="227" t="s">
        <v>159</v>
      </c>
      <c r="E110" s="228" t="s">
        <v>39</v>
      </c>
      <c r="F110" s="229" t="s">
        <v>187</v>
      </c>
      <c r="G110" s="226"/>
      <c r="H110" s="228" t="s">
        <v>39</v>
      </c>
      <c r="I110" s="230"/>
      <c r="J110" s="226"/>
      <c r="K110" s="226"/>
      <c r="L110" s="231"/>
      <c r="M110" s="232"/>
      <c r="N110" s="233"/>
      <c r="O110" s="233"/>
      <c r="P110" s="233"/>
      <c r="Q110" s="233"/>
      <c r="R110" s="233"/>
      <c r="S110" s="233"/>
      <c r="T110" s="234"/>
      <c r="AT110" s="235" t="s">
        <v>159</v>
      </c>
      <c r="AU110" s="235" t="s">
        <v>89</v>
      </c>
      <c r="AV110" s="12" t="s">
        <v>87</v>
      </c>
      <c r="AW110" s="12" t="s">
        <v>40</v>
      </c>
      <c r="AX110" s="12" t="s">
        <v>79</v>
      </c>
      <c r="AY110" s="235" t="s">
        <v>142</v>
      </c>
    </row>
    <row r="111" s="13" customFormat="1">
      <c r="B111" s="236"/>
      <c r="C111" s="237"/>
      <c r="D111" s="227" t="s">
        <v>159</v>
      </c>
      <c r="E111" s="238" t="s">
        <v>39</v>
      </c>
      <c r="F111" s="239" t="s">
        <v>174</v>
      </c>
      <c r="G111" s="237"/>
      <c r="H111" s="240">
        <v>520</v>
      </c>
      <c r="I111" s="241"/>
      <c r="J111" s="237"/>
      <c r="K111" s="237"/>
      <c r="L111" s="242"/>
      <c r="M111" s="243"/>
      <c r="N111" s="244"/>
      <c r="O111" s="244"/>
      <c r="P111" s="244"/>
      <c r="Q111" s="244"/>
      <c r="R111" s="244"/>
      <c r="S111" s="244"/>
      <c r="T111" s="245"/>
      <c r="AT111" s="246" t="s">
        <v>159</v>
      </c>
      <c r="AU111" s="246" t="s">
        <v>89</v>
      </c>
      <c r="AV111" s="13" t="s">
        <v>89</v>
      </c>
      <c r="AW111" s="13" t="s">
        <v>40</v>
      </c>
      <c r="AX111" s="13" t="s">
        <v>79</v>
      </c>
      <c r="AY111" s="246" t="s">
        <v>142</v>
      </c>
    </row>
    <row r="112" s="12" customFormat="1">
      <c r="B112" s="225"/>
      <c r="C112" s="226"/>
      <c r="D112" s="227" t="s">
        <v>159</v>
      </c>
      <c r="E112" s="228" t="s">
        <v>39</v>
      </c>
      <c r="F112" s="229" t="s">
        <v>175</v>
      </c>
      <c r="G112" s="226"/>
      <c r="H112" s="228" t="s">
        <v>39</v>
      </c>
      <c r="I112" s="230"/>
      <c r="J112" s="226"/>
      <c r="K112" s="226"/>
      <c r="L112" s="231"/>
      <c r="M112" s="232"/>
      <c r="N112" s="233"/>
      <c r="O112" s="233"/>
      <c r="P112" s="233"/>
      <c r="Q112" s="233"/>
      <c r="R112" s="233"/>
      <c r="S112" s="233"/>
      <c r="T112" s="234"/>
      <c r="AT112" s="235" t="s">
        <v>159</v>
      </c>
      <c r="AU112" s="235" t="s">
        <v>89</v>
      </c>
      <c r="AV112" s="12" t="s">
        <v>87</v>
      </c>
      <c r="AW112" s="12" t="s">
        <v>40</v>
      </c>
      <c r="AX112" s="12" t="s">
        <v>79</v>
      </c>
      <c r="AY112" s="235" t="s">
        <v>142</v>
      </c>
    </row>
    <row r="113" s="13" customFormat="1">
      <c r="B113" s="236"/>
      <c r="C113" s="237"/>
      <c r="D113" s="227" t="s">
        <v>159</v>
      </c>
      <c r="E113" s="238" t="s">
        <v>39</v>
      </c>
      <c r="F113" s="239" t="s">
        <v>176</v>
      </c>
      <c r="G113" s="237"/>
      <c r="H113" s="240">
        <v>1138</v>
      </c>
      <c r="I113" s="241"/>
      <c r="J113" s="237"/>
      <c r="K113" s="237"/>
      <c r="L113" s="242"/>
      <c r="M113" s="243"/>
      <c r="N113" s="244"/>
      <c r="O113" s="244"/>
      <c r="P113" s="244"/>
      <c r="Q113" s="244"/>
      <c r="R113" s="244"/>
      <c r="S113" s="244"/>
      <c r="T113" s="245"/>
      <c r="AT113" s="246" t="s">
        <v>159</v>
      </c>
      <c r="AU113" s="246" t="s">
        <v>89</v>
      </c>
      <c r="AV113" s="13" t="s">
        <v>89</v>
      </c>
      <c r="AW113" s="13" t="s">
        <v>40</v>
      </c>
      <c r="AX113" s="13" t="s">
        <v>79</v>
      </c>
      <c r="AY113" s="246" t="s">
        <v>142</v>
      </c>
    </row>
    <row r="114" s="14" customFormat="1">
      <c r="B114" s="247"/>
      <c r="C114" s="248"/>
      <c r="D114" s="227" t="s">
        <v>159</v>
      </c>
      <c r="E114" s="249" t="s">
        <v>39</v>
      </c>
      <c r="F114" s="250" t="s">
        <v>163</v>
      </c>
      <c r="G114" s="248"/>
      <c r="H114" s="251">
        <v>1658</v>
      </c>
      <c r="I114" s="252"/>
      <c r="J114" s="248"/>
      <c r="K114" s="248"/>
      <c r="L114" s="253"/>
      <c r="M114" s="254"/>
      <c r="N114" s="255"/>
      <c r="O114" s="255"/>
      <c r="P114" s="255"/>
      <c r="Q114" s="255"/>
      <c r="R114" s="255"/>
      <c r="S114" s="255"/>
      <c r="T114" s="256"/>
      <c r="AT114" s="257" t="s">
        <v>159</v>
      </c>
      <c r="AU114" s="257" t="s">
        <v>89</v>
      </c>
      <c r="AV114" s="14" t="s">
        <v>149</v>
      </c>
      <c r="AW114" s="14" t="s">
        <v>40</v>
      </c>
      <c r="AX114" s="14" t="s">
        <v>87</v>
      </c>
      <c r="AY114" s="257" t="s">
        <v>142</v>
      </c>
    </row>
    <row r="115" s="1" customFormat="1" ht="24" customHeight="1">
      <c r="B115" s="39"/>
      <c r="C115" s="212" t="s">
        <v>188</v>
      </c>
      <c r="D115" s="212" t="s">
        <v>144</v>
      </c>
      <c r="E115" s="213" t="s">
        <v>189</v>
      </c>
      <c r="F115" s="214" t="s">
        <v>190</v>
      </c>
      <c r="G115" s="215" t="s">
        <v>191</v>
      </c>
      <c r="H115" s="216">
        <v>32</v>
      </c>
      <c r="I115" s="217"/>
      <c r="J115" s="218">
        <f>ROUND(I115*H115,2)</f>
        <v>0</v>
      </c>
      <c r="K115" s="214" t="s">
        <v>148</v>
      </c>
      <c r="L115" s="44"/>
      <c r="M115" s="219" t="s">
        <v>39</v>
      </c>
      <c r="N115" s="220" t="s">
        <v>50</v>
      </c>
      <c r="O115" s="84"/>
      <c r="P115" s="221">
        <f>O115*H115</f>
        <v>0</v>
      </c>
      <c r="Q115" s="221">
        <v>0</v>
      </c>
      <c r="R115" s="221">
        <f>Q115*H115</f>
        <v>0</v>
      </c>
      <c r="S115" s="221">
        <v>0.28999999999999998</v>
      </c>
      <c r="T115" s="222">
        <f>S115*H115</f>
        <v>9.2799999999999994</v>
      </c>
      <c r="AR115" s="223" t="s">
        <v>149</v>
      </c>
      <c r="AT115" s="223" t="s">
        <v>144</v>
      </c>
      <c r="AU115" s="223" t="s">
        <v>89</v>
      </c>
      <c r="AY115" s="17" t="s">
        <v>142</v>
      </c>
      <c r="BE115" s="224">
        <f>IF(N115="základní",J115,0)</f>
        <v>0</v>
      </c>
      <c r="BF115" s="224">
        <f>IF(N115="snížená",J115,0)</f>
        <v>0</v>
      </c>
      <c r="BG115" s="224">
        <f>IF(N115="zákl. přenesená",J115,0)</f>
        <v>0</v>
      </c>
      <c r="BH115" s="224">
        <f>IF(N115="sníž. přenesená",J115,0)</f>
        <v>0</v>
      </c>
      <c r="BI115" s="224">
        <f>IF(N115="nulová",J115,0)</f>
        <v>0</v>
      </c>
      <c r="BJ115" s="17" t="s">
        <v>87</v>
      </c>
      <c r="BK115" s="224">
        <f>ROUND(I115*H115,2)</f>
        <v>0</v>
      </c>
      <c r="BL115" s="17" t="s">
        <v>149</v>
      </c>
      <c r="BM115" s="223" t="s">
        <v>192</v>
      </c>
    </row>
    <row r="116" s="12" customFormat="1">
      <c r="B116" s="225"/>
      <c r="C116" s="226"/>
      <c r="D116" s="227" t="s">
        <v>159</v>
      </c>
      <c r="E116" s="228" t="s">
        <v>39</v>
      </c>
      <c r="F116" s="229" t="s">
        <v>160</v>
      </c>
      <c r="G116" s="226"/>
      <c r="H116" s="228" t="s">
        <v>39</v>
      </c>
      <c r="I116" s="230"/>
      <c r="J116" s="226"/>
      <c r="K116" s="226"/>
      <c r="L116" s="231"/>
      <c r="M116" s="232"/>
      <c r="N116" s="233"/>
      <c r="O116" s="233"/>
      <c r="P116" s="233"/>
      <c r="Q116" s="233"/>
      <c r="R116" s="233"/>
      <c r="S116" s="233"/>
      <c r="T116" s="234"/>
      <c r="AT116" s="235" t="s">
        <v>159</v>
      </c>
      <c r="AU116" s="235" t="s">
        <v>89</v>
      </c>
      <c r="AV116" s="12" t="s">
        <v>87</v>
      </c>
      <c r="AW116" s="12" t="s">
        <v>40</v>
      </c>
      <c r="AX116" s="12" t="s">
        <v>79</v>
      </c>
      <c r="AY116" s="235" t="s">
        <v>142</v>
      </c>
    </row>
    <row r="117" s="13" customFormat="1">
      <c r="B117" s="236"/>
      <c r="C117" s="237"/>
      <c r="D117" s="227" t="s">
        <v>159</v>
      </c>
      <c r="E117" s="238" t="s">
        <v>39</v>
      </c>
      <c r="F117" s="239" t="s">
        <v>193</v>
      </c>
      <c r="G117" s="237"/>
      <c r="H117" s="240">
        <v>32</v>
      </c>
      <c r="I117" s="241"/>
      <c r="J117" s="237"/>
      <c r="K117" s="237"/>
      <c r="L117" s="242"/>
      <c r="M117" s="243"/>
      <c r="N117" s="244"/>
      <c r="O117" s="244"/>
      <c r="P117" s="244"/>
      <c r="Q117" s="244"/>
      <c r="R117" s="244"/>
      <c r="S117" s="244"/>
      <c r="T117" s="245"/>
      <c r="AT117" s="246" t="s">
        <v>159</v>
      </c>
      <c r="AU117" s="246" t="s">
        <v>89</v>
      </c>
      <c r="AV117" s="13" t="s">
        <v>89</v>
      </c>
      <c r="AW117" s="13" t="s">
        <v>40</v>
      </c>
      <c r="AX117" s="13" t="s">
        <v>79</v>
      </c>
      <c r="AY117" s="246" t="s">
        <v>142</v>
      </c>
    </row>
    <row r="118" s="14" customFormat="1">
      <c r="B118" s="247"/>
      <c r="C118" s="248"/>
      <c r="D118" s="227" t="s">
        <v>159</v>
      </c>
      <c r="E118" s="249" t="s">
        <v>39</v>
      </c>
      <c r="F118" s="250" t="s">
        <v>163</v>
      </c>
      <c r="G118" s="248"/>
      <c r="H118" s="251">
        <v>32</v>
      </c>
      <c r="I118" s="252"/>
      <c r="J118" s="248"/>
      <c r="K118" s="248"/>
      <c r="L118" s="253"/>
      <c r="M118" s="254"/>
      <c r="N118" s="255"/>
      <c r="O118" s="255"/>
      <c r="P118" s="255"/>
      <c r="Q118" s="255"/>
      <c r="R118" s="255"/>
      <c r="S118" s="255"/>
      <c r="T118" s="256"/>
      <c r="AT118" s="257" t="s">
        <v>159</v>
      </c>
      <c r="AU118" s="257" t="s">
        <v>89</v>
      </c>
      <c r="AV118" s="14" t="s">
        <v>149</v>
      </c>
      <c r="AW118" s="14" t="s">
        <v>40</v>
      </c>
      <c r="AX118" s="14" t="s">
        <v>87</v>
      </c>
      <c r="AY118" s="257" t="s">
        <v>142</v>
      </c>
    </row>
    <row r="119" s="11" customFormat="1" ht="22.8" customHeight="1">
      <c r="B119" s="196"/>
      <c r="C119" s="197"/>
      <c r="D119" s="198" t="s">
        <v>78</v>
      </c>
      <c r="E119" s="210" t="s">
        <v>194</v>
      </c>
      <c r="F119" s="210" t="s">
        <v>195</v>
      </c>
      <c r="G119" s="197"/>
      <c r="H119" s="197"/>
      <c r="I119" s="200"/>
      <c r="J119" s="211">
        <f>BK119</f>
        <v>0</v>
      </c>
      <c r="K119" s="197"/>
      <c r="L119" s="202"/>
      <c r="M119" s="203"/>
      <c r="N119" s="204"/>
      <c r="O119" s="204"/>
      <c r="P119" s="205">
        <f>SUM(P120:P126)</f>
        <v>0</v>
      </c>
      <c r="Q119" s="204"/>
      <c r="R119" s="205">
        <f>SUM(R120:R126)</f>
        <v>0</v>
      </c>
      <c r="S119" s="204"/>
      <c r="T119" s="206">
        <f>SUM(T120:T126)</f>
        <v>8.6444799999999997</v>
      </c>
      <c r="AR119" s="207" t="s">
        <v>87</v>
      </c>
      <c r="AT119" s="208" t="s">
        <v>78</v>
      </c>
      <c r="AU119" s="208" t="s">
        <v>87</v>
      </c>
      <c r="AY119" s="207" t="s">
        <v>142</v>
      </c>
      <c r="BK119" s="209">
        <f>SUM(BK120:BK126)</f>
        <v>0</v>
      </c>
    </row>
    <row r="120" s="1" customFormat="1" ht="16.5" customHeight="1">
      <c r="B120" s="39"/>
      <c r="C120" s="212" t="s">
        <v>194</v>
      </c>
      <c r="D120" s="212" t="s">
        <v>144</v>
      </c>
      <c r="E120" s="213" t="s">
        <v>196</v>
      </c>
      <c r="F120" s="214" t="s">
        <v>197</v>
      </c>
      <c r="G120" s="215" t="s">
        <v>198</v>
      </c>
      <c r="H120" s="216">
        <v>3.8999999999999999</v>
      </c>
      <c r="I120" s="217"/>
      <c r="J120" s="218">
        <f>ROUND(I120*H120,2)</f>
        <v>0</v>
      </c>
      <c r="K120" s="214" t="s">
        <v>148</v>
      </c>
      <c r="L120" s="44"/>
      <c r="M120" s="219" t="s">
        <v>39</v>
      </c>
      <c r="N120" s="220" t="s">
        <v>50</v>
      </c>
      <c r="O120" s="84"/>
      <c r="P120" s="221">
        <f>O120*H120</f>
        <v>0</v>
      </c>
      <c r="Q120" s="221">
        <v>0</v>
      </c>
      <c r="R120" s="221">
        <f>Q120*H120</f>
        <v>0</v>
      </c>
      <c r="S120" s="221">
        <v>2.2000000000000002</v>
      </c>
      <c r="T120" s="222">
        <f>S120*H120</f>
        <v>8.5800000000000001</v>
      </c>
      <c r="AR120" s="223" t="s">
        <v>149</v>
      </c>
      <c r="AT120" s="223" t="s">
        <v>144</v>
      </c>
      <c r="AU120" s="223" t="s">
        <v>89</v>
      </c>
      <c r="AY120" s="17" t="s">
        <v>142</v>
      </c>
      <c r="BE120" s="224">
        <f>IF(N120="základní",J120,0)</f>
        <v>0</v>
      </c>
      <c r="BF120" s="224">
        <f>IF(N120="snížená",J120,0)</f>
        <v>0</v>
      </c>
      <c r="BG120" s="224">
        <f>IF(N120="zákl. přenesená",J120,0)</f>
        <v>0</v>
      </c>
      <c r="BH120" s="224">
        <f>IF(N120="sníž. přenesená",J120,0)</f>
        <v>0</v>
      </c>
      <c r="BI120" s="224">
        <f>IF(N120="nulová",J120,0)</f>
        <v>0</v>
      </c>
      <c r="BJ120" s="17" t="s">
        <v>87</v>
      </c>
      <c r="BK120" s="224">
        <f>ROUND(I120*H120,2)</f>
        <v>0</v>
      </c>
      <c r="BL120" s="17" t="s">
        <v>149</v>
      </c>
      <c r="BM120" s="223" t="s">
        <v>199</v>
      </c>
    </row>
    <row r="121" s="12" customFormat="1">
      <c r="B121" s="225"/>
      <c r="C121" s="226"/>
      <c r="D121" s="227" t="s">
        <v>159</v>
      </c>
      <c r="E121" s="228" t="s">
        <v>39</v>
      </c>
      <c r="F121" s="229" t="s">
        <v>200</v>
      </c>
      <c r="G121" s="226"/>
      <c r="H121" s="228" t="s">
        <v>39</v>
      </c>
      <c r="I121" s="230"/>
      <c r="J121" s="226"/>
      <c r="K121" s="226"/>
      <c r="L121" s="231"/>
      <c r="M121" s="232"/>
      <c r="N121" s="233"/>
      <c r="O121" s="233"/>
      <c r="P121" s="233"/>
      <c r="Q121" s="233"/>
      <c r="R121" s="233"/>
      <c r="S121" s="233"/>
      <c r="T121" s="234"/>
      <c r="AT121" s="235" t="s">
        <v>159</v>
      </c>
      <c r="AU121" s="235" t="s">
        <v>89</v>
      </c>
      <c r="AV121" s="12" t="s">
        <v>87</v>
      </c>
      <c r="AW121" s="12" t="s">
        <v>40</v>
      </c>
      <c r="AX121" s="12" t="s">
        <v>79</v>
      </c>
      <c r="AY121" s="235" t="s">
        <v>142</v>
      </c>
    </row>
    <row r="122" s="13" customFormat="1">
      <c r="B122" s="236"/>
      <c r="C122" s="237"/>
      <c r="D122" s="227" t="s">
        <v>159</v>
      </c>
      <c r="E122" s="238" t="s">
        <v>39</v>
      </c>
      <c r="F122" s="239" t="s">
        <v>201</v>
      </c>
      <c r="G122" s="237"/>
      <c r="H122" s="240">
        <v>3.8999999999999999</v>
      </c>
      <c r="I122" s="241"/>
      <c r="J122" s="237"/>
      <c r="K122" s="237"/>
      <c r="L122" s="242"/>
      <c r="M122" s="243"/>
      <c r="N122" s="244"/>
      <c r="O122" s="244"/>
      <c r="P122" s="244"/>
      <c r="Q122" s="244"/>
      <c r="R122" s="244"/>
      <c r="S122" s="244"/>
      <c r="T122" s="245"/>
      <c r="AT122" s="246" t="s">
        <v>159</v>
      </c>
      <c r="AU122" s="246" t="s">
        <v>89</v>
      </c>
      <c r="AV122" s="13" t="s">
        <v>89</v>
      </c>
      <c r="AW122" s="13" t="s">
        <v>40</v>
      </c>
      <c r="AX122" s="13" t="s">
        <v>79</v>
      </c>
      <c r="AY122" s="246" t="s">
        <v>142</v>
      </c>
    </row>
    <row r="123" s="14" customFormat="1">
      <c r="B123" s="247"/>
      <c r="C123" s="248"/>
      <c r="D123" s="227" t="s">
        <v>159</v>
      </c>
      <c r="E123" s="249" t="s">
        <v>39</v>
      </c>
      <c r="F123" s="250" t="s">
        <v>163</v>
      </c>
      <c r="G123" s="248"/>
      <c r="H123" s="251">
        <v>3.8999999999999999</v>
      </c>
      <c r="I123" s="252"/>
      <c r="J123" s="248"/>
      <c r="K123" s="248"/>
      <c r="L123" s="253"/>
      <c r="M123" s="254"/>
      <c r="N123" s="255"/>
      <c r="O123" s="255"/>
      <c r="P123" s="255"/>
      <c r="Q123" s="255"/>
      <c r="R123" s="255"/>
      <c r="S123" s="255"/>
      <c r="T123" s="256"/>
      <c r="AT123" s="257" t="s">
        <v>159</v>
      </c>
      <c r="AU123" s="257" t="s">
        <v>89</v>
      </c>
      <c r="AV123" s="14" t="s">
        <v>149</v>
      </c>
      <c r="AW123" s="14" t="s">
        <v>40</v>
      </c>
      <c r="AX123" s="14" t="s">
        <v>87</v>
      </c>
      <c r="AY123" s="257" t="s">
        <v>142</v>
      </c>
    </row>
    <row r="124" s="1" customFormat="1" ht="16.5" customHeight="1">
      <c r="B124" s="39"/>
      <c r="C124" s="212" t="s">
        <v>202</v>
      </c>
      <c r="D124" s="212" t="s">
        <v>144</v>
      </c>
      <c r="E124" s="213" t="s">
        <v>203</v>
      </c>
      <c r="F124" s="214" t="s">
        <v>204</v>
      </c>
      <c r="G124" s="215" t="s">
        <v>191</v>
      </c>
      <c r="H124" s="216">
        <v>26</v>
      </c>
      <c r="I124" s="217"/>
      <c r="J124" s="218">
        <f>ROUND(I124*H124,2)</f>
        <v>0</v>
      </c>
      <c r="K124" s="214" t="s">
        <v>148</v>
      </c>
      <c r="L124" s="44"/>
      <c r="M124" s="219" t="s">
        <v>39</v>
      </c>
      <c r="N124" s="220" t="s">
        <v>50</v>
      </c>
      <c r="O124" s="84"/>
      <c r="P124" s="221">
        <f>O124*H124</f>
        <v>0</v>
      </c>
      <c r="Q124" s="221">
        <v>0</v>
      </c>
      <c r="R124" s="221">
        <f>Q124*H124</f>
        <v>0</v>
      </c>
      <c r="S124" s="221">
        <v>0.00248</v>
      </c>
      <c r="T124" s="222">
        <f>S124*H124</f>
        <v>0.064479999999999996</v>
      </c>
      <c r="AR124" s="223" t="s">
        <v>149</v>
      </c>
      <c r="AT124" s="223" t="s">
        <v>144</v>
      </c>
      <c r="AU124" s="223" t="s">
        <v>89</v>
      </c>
      <c r="AY124" s="17" t="s">
        <v>142</v>
      </c>
      <c r="BE124" s="224">
        <f>IF(N124="základní",J124,0)</f>
        <v>0</v>
      </c>
      <c r="BF124" s="224">
        <f>IF(N124="snížená",J124,0)</f>
        <v>0</v>
      </c>
      <c r="BG124" s="224">
        <f>IF(N124="zákl. přenesená",J124,0)</f>
        <v>0</v>
      </c>
      <c r="BH124" s="224">
        <f>IF(N124="sníž. přenesená",J124,0)</f>
        <v>0</v>
      </c>
      <c r="BI124" s="224">
        <f>IF(N124="nulová",J124,0)</f>
        <v>0</v>
      </c>
      <c r="BJ124" s="17" t="s">
        <v>87</v>
      </c>
      <c r="BK124" s="224">
        <f>ROUND(I124*H124,2)</f>
        <v>0</v>
      </c>
      <c r="BL124" s="17" t="s">
        <v>149</v>
      </c>
      <c r="BM124" s="223" t="s">
        <v>205</v>
      </c>
    </row>
    <row r="125" s="1" customFormat="1" ht="16.5" customHeight="1">
      <c r="B125" s="39"/>
      <c r="C125" s="212" t="s">
        <v>206</v>
      </c>
      <c r="D125" s="212" t="s">
        <v>144</v>
      </c>
      <c r="E125" s="213" t="s">
        <v>207</v>
      </c>
      <c r="F125" s="214" t="s">
        <v>208</v>
      </c>
      <c r="G125" s="215" t="s">
        <v>191</v>
      </c>
      <c r="H125" s="216">
        <v>36.5</v>
      </c>
      <c r="I125" s="217"/>
      <c r="J125" s="218">
        <f>ROUND(I125*H125,2)</f>
        <v>0</v>
      </c>
      <c r="K125" s="214" t="s">
        <v>39</v>
      </c>
      <c r="L125" s="44"/>
      <c r="M125" s="219" t="s">
        <v>39</v>
      </c>
      <c r="N125" s="220" t="s">
        <v>50</v>
      </c>
      <c r="O125" s="84"/>
      <c r="P125" s="221">
        <f>O125*H125</f>
        <v>0</v>
      </c>
      <c r="Q125" s="221">
        <v>0</v>
      </c>
      <c r="R125" s="221">
        <f>Q125*H125</f>
        <v>0</v>
      </c>
      <c r="S125" s="221">
        <v>0</v>
      </c>
      <c r="T125" s="222">
        <f>S125*H125</f>
        <v>0</v>
      </c>
      <c r="AR125" s="223" t="s">
        <v>149</v>
      </c>
      <c r="AT125" s="223" t="s">
        <v>144</v>
      </c>
      <c r="AU125" s="223" t="s">
        <v>89</v>
      </c>
      <c r="AY125" s="17" t="s">
        <v>142</v>
      </c>
      <c r="BE125" s="224">
        <f>IF(N125="základní",J125,0)</f>
        <v>0</v>
      </c>
      <c r="BF125" s="224">
        <f>IF(N125="snížená",J125,0)</f>
        <v>0</v>
      </c>
      <c r="BG125" s="224">
        <f>IF(N125="zákl. přenesená",J125,0)</f>
        <v>0</v>
      </c>
      <c r="BH125" s="224">
        <f>IF(N125="sníž. přenesená",J125,0)</f>
        <v>0</v>
      </c>
      <c r="BI125" s="224">
        <f>IF(N125="nulová",J125,0)</f>
        <v>0</v>
      </c>
      <c r="BJ125" s="17" t="s">
        <v>87</v>
      </c>
      <c r="BK125" s="224">
        <f>ROUND(I125*H125,2)</f>
        <v>0</v>
      </c>
      <c r="BL125" s="17" t="s">
        <v>149</v>
      </c>
      <c r="BM125" s="223" t="s">
        <v>209</v>
      </c>
    </row>
    <row r="126" s="1" customFormat="1" ht="16.5" customHeight="1">
      <c r="B126" s="39"/>
      <c r="C126" s="212" t="s">
        <v>210</v>
      </c>
      <c r="D126" s="212" t="s">
        <v>144</v>
      </c>
      <c r="E126" s="213" t="s">
        <v>211</v>
      </c>
      <c r="F126" s="214" t="s">
        <v>212</v>
      </c>
      <c r="G126" s="215" t="s">
        <v>213</v>
      </c>
      <c r="H126" s="216">
        <v>1</v>
      </c>
      <c r="I126" s="217"/>
      <c r="J126" s="218">
        <f>ROUND(I126*H126,2)</f>
        <v>0</v>
      </c>
      <c r="K126" s="214" t="s">
        <v>39</v>
      </c>
      <c r="L126" s="44"/>
      <c r="M126" s="219" t="s">
        <v>39</v>
      </c>
      <c r="N126" s="220" t="s">
        <v>50</v>
      </c>
      <c r="O126" s="84"/>
      <c r="P126" s="221">
        <f>O126*H126</f>
        <v>0</v>
      </c>
      <c r="Q126" s="221">
        <v>0</v>
      </c>
      <c r="R126" s="221">
        <f>Q126*H126</f>
        <v>0</v>
      </c>
      <c r="S126" s="221">
        <v>0</v>
      </c>
      <c r="T126" s="222">
        <f>S126*H126</f>
        <v>0</v>
      </c>
      <c r="AR126" s="223" t="s">
        <v>149</v>
      </c>
      <c r="AT126" s="223" t="s">
        <v>144</v>
      </c>
      <c r="AU126" s="223" t="s">
        <v>89</v>
      </c>
      <c r="AY126" s="17" t="s">
        <v>142</v>
      </c>
      <c r="BE126" s="224">
        <f>IF(N126="základní",J126,0)</f>
        <v>0</v>
      </c>
      <c r="BF126" s="224">
        <f>IF(N126="snížená",J126,0)</f>
        <v>0</v>
      </c>
      <c r="BG126" s="224">
        <f>IF(N126="zákl. přenesená",J126,0)</f>
        <v>0</v>
      </c>
      <c r="BH126" s="224">
        <f>IF(N126="sníž. přenesená",J126,0)</f>
        <v>0</v>
      </c>
      <c r="BI126" s="224">
        <f>IF(N126="nulová",J126,0)</f>
        <v>0</v>
      </c>
      <c r="BJ126" s="17" t="s">
        <v>87</v>
      </c>
      <c r="BK126" s="224">
        <f>ROUND(I126*H126,2)</f>
        <v>0</v>
      </c>
      <c r="BL126" s="17" t="s">
        <v>149</v>
      </c>
      <c r="BM126" s="223" t="s">
        <v>214</v>
      </c>
    </row>
    <row r="127" s="11" customFormat="1" ht="22.8" customHeight="1">
      <c r="B127" s="196"/>
      <c r="C127" s="197"/>
      <c r="D127" s="198" t="s">
        <v>78</v>
      </c>
      <c r="E127" s="210" t="s">
        <v>215</v>
      </c>
      <c r="F127" s="210" t="s">
        <v>216</v>
      </c>
      <c r="G127" s="197"/>
      <c r="H127" s="197"/>
      <c r="I127" s="200"/>
      <c r="J127" s="211">
        <f>BK127</f>
        <v>0</v>
      </c>
      <c r="K127" s="197"/>
      <c r="L127" s="202"/>
      <c r="M127" s="203"/>
      <c r="N127" s="204"/>
      <c r="O127" s="204"/>
      <c r="P127" s="205">
        <f>SUM(P128:P131)</f>
        <v>0</v>
      </c>
      <c r="Q127" s="204"/>
      <c r="R127" s="205">
        <f>SUM(R128:R131)</f>
        <v>0</v>
      </c>
      <c r="S127" s="204"/>
      <c r="T127" s="206">
        <f>SUM(T128:T131)</f>
        <v>0</v>
      </c>
      <c r="AR127" s="207" t="s">
        <v>87</v>
      </c>
      <c r="AT127" s="208" t="s">
        <v>78</v>
      </c>
      <c r="AU127" s="208" t="s">
        <v>87</v>
      </c>
      <c r="AY127" s="207" t="s">
        <v>142</v>
      </c>
      <c r="BK127" s="209">
        <f>SUM(BK128:BK131)</f>
        <v>0</v>
      </c>
    </row>
    <row r="128" s="1" customFormat="1" ht="16.5" customHeight="1">
      <c r="B128" s="39"/>
      <c r="C128" s="212" t="s">
        <v>217</v>
      </c>
      <c r="D128" s="212" t="s">
        <v>144</v>
      </c>
      <c r="E128" s="213" t="s">
        <v>218</v>
      </c>
      <c r="F128" s="214" t="s">
        <v>219</v>
      </c>
      <c r="G128" s="215" t="s">
        <v>220</v>
      </c>
      <c r="H128" s="216">
        <v>1045.4880000000001</v>
      </c>
      <c r="I128" s="217"/>
      <c r="J128" s="218">
        <f>ROUND(I128*H128,2)</f>
        <v>0</v>
      </c>
      <c r="K128" s="214" t="s">
        <v>148</v>
      </c>
      <c r="L128" s="44"/>
      <c r="M128" s="219" t="s">
        <v>39</v>
      </c>
      <c r="N128" s="220" t="s">
        <v>50</v>
      </c>
      <c r="O128" s="84"/>
      <c r="P128" s="221">
        <f>O128*H128</f>
        <v>0</v>
      </c>
      <c r="Q128" s="221">
        <v>0</v>
      </c>
      <c r="R128" s="221">
        <f>Q128*H128</f>
        <v>0</v>
      </c>
      <c r="S128" s="221">
        <v>0</v>
      </c>
      <c r="T128" s="222">
        <f>S128*H128</f>
        <v>0</v>
      </c>
      <c r="AR128" s="223" t="s">
        <v>149</v>
      </c>
      <c r="AT128" s="223" t="s">
        <v>144</v>
      </c>
      <c r="AU128" s="223" t="s">
        <v>89</v>
      </c>
      <c r="AY128" s="17" t="s">
        <v>142</v>
      </c>
      <c r="BE128" s="224">
        <f>IF(N128="základní",J128,0)</f>
        <v>0</v>
      </c>
      <c r="BF128" s="224">
        <f>IF(N128="snížená",J128,0)</f>
        <v>0</v>
      </c>
      <c r="BG128" s="224">
        <f>IF(N128="zákl. přenesená",J128,0)</f>
        <v>0</v>
      </c>
      <c r="BH128" s="224">
        <f>IF(N128="sníž. přenesená",J128,0)</f>
        <v>0</v>
      </c>
      <c r="BI128" s="224">
        <f>IF(N128="nulová",J128,0)</f>
        <v>0</v>
      </c>
      <c r="BJ128" s="17" t="s">
        <v>87</v>
      </c>
      <c r="BK128" s="224">
        <f>ROUND(I128*H128,2)</f>
        <v>0</v>
      </c>
      <c r="BL128" s="17" t="s">
        <v>149</v>
      </c>
      <c r="BM128" s="223" t="s">
        <v>221</v>
      </c>
    </row>
    <row r="129" s="1" customFormat="1" ht="24" customHeight="1">
      <c r="B129" s="39"/>
      <c r="C129" s="212" t="s">
        <v>222</v>
      </c>
      <c r="D129" s="212" t="s">
        <v>144</v>
      </c>
      <c r="E129" s="213" t="s">
        <v>223</v>
      </c>
      <c r="F129" s="214" t="s">
        <v>224</v>
      </c>
      <c r="G129" s="215" t="s">
        <v>220</v>
      </c>
      <c r="H129" s="216">
        <v>1045.4880000000001</v>
      </c>
      <c r="I129" s="217"/>
      <c r="J129" s="218">
        <f>ROUND(I129*H129,2)</f>
        <v>0</v>
      </c>
      <c r="K129" s="214" t="s">
        <v>148</v>
      </c>
      <c r="L129" s="44"/>
      <c r="M129" s="219" t="s">
        <v>39</v>
      </c>
      <c r="N129" s="220" t="s">
        <v>50</v>
      </c>
      <c r="O129" s="84"/>
      <c r="P129" s="221">
        <f>O129*H129</f>
        <v>0</v>
      </c>
      <c r="Q129" s="221">
        <v>0</v>
      </c>
      <c r="R129" s="221">
        <f>Q129*H129</f>
        <v>0</v>
      </c>
      <c r="S129" s="221">
        <v>0</v>
      </c>
      <c r="T129" s="222">
        <f>S129*H129</f>
        <v>0</v>
      </c>
      <c r="AR129" s="223" t="s">
        <v>149</v>
      </c>
      <c r="AT129" s="223" t="s">
        <v>144</v>
      </c>
      <c r="AU129" s="223" t="s">
        <v>89</v>
      </c>
      <c r="AY129" s="17" t="s">
        <v>142</v>
      </c>
      <c r="BE129" s="224">
        <f>IF(N129="základní",J129,0)</f>
        <v>0</v>
      </c>
      <c r="BF129" s="224">
        <f>IF(N129="snížená",J129,0)</f>
        <v>0</v>
      </c>
      <c r="BG129" s="224">
        <f>IF(N129="zákl. přenesená",J129,0)</f>
        <v>0</v>
      </c>
      <c r="BH129" s="224">
        <f>IF(N129="sníž. přenesená",J129,0)</f>
        <v>0</v>
      </c>
      <c r="BI129" s="224">
        <f>IF(N129="nulová",J129,0)</f>
        <v>0</v>
      </c>
      <c r="BJ129" s="17" t="s">
        <v>87</v>
      </c>
      <c r="BK129" s="224">
        <f>ROUND(I129*H129,2)</f>
        <v>0</v>
      </c>
      <c r="BL129" s="17" t="s">
        <v>149</v>
      </c>
      <c r="BM129" s="223" t="s">
        <v>225</v>
      </c>
    </row>
    <row r="130" s="1" customFormat="1" ht="24" customHeight="1">
      <c r="B130" s="39"/>
      <c r="C130" s="212" t="s">
        <v>8</v>
      </c>
      <c r="D130" s="212" t="s">
        <v>144</v>
      </c>
      <c r="E130" s="213" t="s">
        <v>226</v>
      </c>
      <c r="F130" s="214" t="s">
        <v>227</v>
      </c>
      <c r="G130" s="215" t="s">
        <v>220</v>
      </c>
      <c r="H130" s="216">
        <v>26125</v>
      </c>
      <c r="I130" s="217"/>
      <c r="J130" s="218">
        <f>ROUND(I130*H130,2)</f>
        <v>0</v>
      </c>
      <c r="K130" s="214" t="s">
        <v>148</v>
      </c>
      <c r="L130" s="44"/>
      <c r="M130" s="219" t="s">
        <v>39</v>
      </c>
      <c r="N130" s="220" t="s">
        <v>50</v>
      </c>
      <c r="O130" s="84"/>
      <c r="P130" s="221">
        <f>O130*H130</f>
        <v>0</v>
      </c>
      <c r="Q130" s="221">
        <v>0</v>
      </c>
      <c r="R130" s="221">
        <f>Q130*H130</f>
        <v>0</v>
      </c>
      <c r="S130" s="221">
        <v>0</v>
      </c>
      <c r="T130" s="222">
        <f>S130*H130</f>
        <v>0</v>
      </c>
      <c r="AR130" s="223" t="s">
        <v>149</v>
      </c>
      <c r="AT130" s="223" t="s">
        <v>144</v>
      </c>
      <c r="AU130" s="223" t="s">
        <v>89</v>
      </c>
      <c r="AY130" s="17" t="s">
        <v>142</v>
      </c>
      <c r="BE130" s="224">
        <f>IF(N130="základní",J130,0)</f>
        <v>0</v>
      </c>
      <c r="BF130" s="224">
        <f>IF(N130="snížená",J130,0)</f>
        <v>0</v>
      </c>
      <c r="BG130" s="224">
        <f>IF(N130="zákl. přenesená",J130,0)</f>
        <v>0</v>
      </c>
      <c r="BH130" s="224">
        <f>IF(N130="sníž. přenesená",J130,0)</f>
        <v>0</v>
      </c>
      <c r="BI130" s="224">
        <f>IF(N130="nulová",J130,0)</f>
        <v>0</v>
      </c>
      <c r="BJ130" s="17" t="s">
        <v>87</v>
      </c>
      <c r="BK130" s="224">
        <f>ROUND(I130*H130,2)</f>
        <v>0</v>
      </c>
      <c r="BL130" s="17" t="s">
        <v>149</v>
      </c>
      <c r="BM130" s="223" t="s">
        <v>228</v>
      </c>
    </row>
    <row r="131" s="1" customFormat="1" ht="24" customHeight="1">
      <c r="B131" s="39"/>
      <c r="C131" s="212" t="s">
        <v>229</v>
      </c>
      <c r="D131" s="212" t="s">
        <v>144</v>
      </c>
      <c r="E131" s="213" t="s">
        <v>230</v>
      </c>
      <c r="F131" s="214" t="s">
        <v>231</v>
      </c>
      <c r="G131" s="215" t="s">
        <v>220</v>
      </c>
      <c r="H131" s="216">
        <v>1045.4880000000001</v>
      </c>
      <c r="I131" s="217"/>
      <c r="J131" s="218">
        <f>ROUND(I131*H131,2)</f>
        <v>0</v>
      </c>
      <c r="K131" s="214" t="s">
        <v>148</v>
      </c>
      <c r="L131" s="44"/>
      <c r="M131" s="258" t="s">
        <v>39</v>
      </c>
      <c r="N131" s="259" t="s">
        <v>50</v>
      </c>
      <c r="O131" s="260"/>
      <c r="P131" s="261">
        <f>O131*H131</f>
        <v>0</v>
      </c>
      <c r="Q131" s="261">
        <v>0</v>
      </c>
      <c r="R131" s="261">
        <f>Q131*H131</f>
        <v>0</v>
      </c>
      <c r="S131" s="261">
        <v>0</v>
      </c>
      <c r="T131" s="262">
        <f>S131*H131</f>
        <v>0</v>
      </c>
      <c r="AR131" s="223" t="s">
        <v>149</v>
      </c>
      <c r="AT131" s="223" t="s">
        <v>144</v>
      </c>
      <c r="AU131" s="223" t="s">
        <v>89</v>
      </c>
      <c r="AY131" s="17" t="s">
        <v>142</v>
      </c>
      <c r="BE131" s="224">
        <f>IF(N131="základní",J131,0)</f>
        <v>0</v>
      </c>
      <c r="BF131" s="224">
        <f>IF(N131="snížená",J131,0)</f>
        <v>0</v>
      </c>
      <c r="BG131" s="224">
        <f>IF(N131="zákl. přenesená",J131,0)</f>
        <v>0</v>
      </c>
      <c r="BH131" s="224">
        <f>IF(N131="sníž. přenesená",J131,0)</f>
        <v>0</v>
      </c>
      <c r="BI131" s="224">
        <f>IF(N131="nulová",J131,0)</f>
        <v>0</v>
      </c>
      <c r="BJ131" s="17" t="s">
        <v>87</v>
      </c>
      <c r="BK131" s="224">
        <f>ROUND(I131*H131,2)</f>
        <v>0</v>
      </c>
      <c r="BL131" s="17" t="s">
        <v>149</v>
      </c>
      <c r="BM131" s="223" t="s">
        <v>232</v>
      </c>
    </row>
    <row r="132" s="1" customFormat="1" ht="6.96" customHeight="1">
      <c r="B132" s="59"/>
      <c r="C132" s="60"/>
      <c r="D132" s="60"/>
      <c r="E132" s="60"/>
      <c r="F132" s="60"/>
      <c r="G132" s="60"/>
      <c r="H132" s="60"/>
      <c r="I132" s="162"/>
      <c r="J132" s="60"/>
      <c r="K132" s="60"/>
      <c r="L132" s="44"/>
    </row>
  </sheetData>
  <sheetProtection sheet="1" autoFilter="0" formatColumns="0" formatRows="0" objects="1" scenarios="1" spinCount="100000" saltValue="gb42Ji2WNVaFQhP/K+1GEAa/5d7/3YH3L9M0+JcMOG70pmgta/W5S5kOFqhV2/wy3tGbLczt88feubgbdnXBDw==" hashValue="08K6jIVY5Bd49pS0ypu33cmBWMBPcoeVhGFjXFuFw4UGwWA7hLx5prw/i3J14ram4sO33Xfyv3zwArbhMMdsWQ==" algorithmName="SHA-512" password="CC35"/>
  <autoFilter ref="C82:K131"/>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92</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233</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16.5" customHeight="1">
      <c r="B27" s="141"/>
      <c r="E27" s="142" t="s">
        <v>234</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ROUND(J89,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ROUND((SUM(BE89:BE183)),  2)</f>
        <v>0</v>
      </c>
      <c r="I33" s="151">
        <v>0.20999999999999999</v>
      </c>
      <c r="J33" s="150">
        <f>ROUND(((SUM(BE89:BE183))*I33),  2)</f>
        <v>0</v>
      </c>
      <c r="L33" s="44"/>
    </row>
    <row r="34" s="1" customFormat="1" ht="14.4" customHeight="1">
      <c r="B34" s="44"/>
      <c r="E34" s="134" t="s">
        <v>51</v>
      </c>
      <c r="F34" s="150">
        <f>ROUND((SUM(BF89:BF183)),  2)</f>
        <v>0</v>
      </c>
      <c r="I34" s="151">
        <v>0.14999999999999999</v>
      </c>
      <c r="J34" s="150">
        <f>ROUND(((SUM(BF89:BF183))*I34),  2)</f>
        <v>0</v>
      </c>
      <c r="L34" s="44"/>
    </row>
    <row r="35" hidden="1" s="1" customFormat="1" ht="14.4" customHeight="1">
      <c r="B35" s="44"/>
      <c r="E35" s="134" t="s">
        <v>52</v>
      </c>
      <c r="F35" s="150">
        <f>ROUND((SUM(BG89:BG183)),  2)</f>
        <v>0</v>
      </c>
      <c r="I35" s="151">
        <v>0.20999999999999999</v>
      </c>
      <c r="J35" s="150">
        <f>0</f>
        <v>0</v>
      </c>
      <c r="L35" s="44"/>
    </row>
    <row r="36" hidden="1" s="1" customFormat="1" ht="14.4" customHeight="1">
      <c r="B36" s="44"/>
      <c r="E36" s="134" t="s">
        <v>53</v>
      </c>
      <c r="F36" s="150">
        <f>ROUND((SUM(BH89:BH183)),  2)</f>
        <v>0</v>
      </c>
      <c r="I36" s="151">
        <v>0.14999999999999999</v>
      </c>
      <c r="J36" s="150">
        <f>0</f>
        <v>0</v>
      </c>
      <c r="L36" s="44"/>
    </row>
    <row r="37" hidden="1" s="1" customFormat="1" ht="14.4" customHeight="1">
      <c r="B37" s="44"/>
      <c r="E37" s="134" t="s">
        <v>54</v>
      </c>
      <c r="F37" s="150">
        <f>ROUND((SUM(BI89:BI183)),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SO 101 - Komunikace s odvodňovacím dlážděným příkopem</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J89</f>
        <v>0</v>
      </c>
      <c r="K59" s="40"/>
      <c r="L59" s="44"/>
      <c r="AU59" s="17" t="s">
        <v>122</v>
      </c>
    </row>
    <row r="60" s="8" customFormat="1" ht="24.96" customHeight="1">
      <c r="B60" s="172"/>
      <c r="C60" s="173"/>
      <c r="D60" s="174" t="s">
        <v>123</v>
      </c>
      <c r="E60" s="175"/>
      <c r="F60" s="175"/>
      <c r="G60" s="175"/>
      <c r="H60" s="175"/>
      <c r="I60" s="176"/>
      <c r="J60" s="177">
        <f>J90</f>
        <v>0</v>
      </c>
      <c r="K60" s="173"/>
      <c r="L60" s="178"/>
    </row>
    <row r="61" s="9" customFormat="1" ht="19.92" customHeight="1">
      <c r="B61" s="179"/>
      <c r="C61" s="180"/>
      <c r="D61" s="181" t="s">
        <v>124</v>
      </c>
      <c r="E61" s="182"/>
      <c r="F61" s="182"/>
      <c r="G61" s="182"/>
      <c r="H61" s="182"/>
      <c r="I61" s="183"/>
      <c r="J61" s="184">
        <f>J91</f>
        <v>0</v>
      </c>
      <c r="K61" s="180"/>
      <c r="L61" s="185"/>
    </row>
    <row r="62" s="9" customFormat="1" ht="19.92" customHeight="1">
      <c r="B62" s="179"/>
      <c r="C62" s="180"/>
      <c r="D62" s="181" t="s">
        <v>235</v>
      </c>
      <c r="E62" s="182"/>
      <c r="F62" s="182"/>
      <c r="G62" s="182"/>
      <c r="H62" s="182"/>
      <c r="I62" s="183"/>
      <c r="J62" s="184">
        <f>J119</f>
        <v>0</v>
      </c>
      <c r="K62" s="180"/>
      <c r="L62" s="185"/>
    </row>
    <row r="63" s="9" customFormat="1" ht="19.92" customHeight="1">
      <c r="B63" s="179"/>
      <c r="C63" s="180"/>
      <c r="D63" s="181" t="s">
        <v>236</v>
      </c>
      <c r="E63" s="182"/>
      <c r="F63" s="182"/>
      <c r="G63" s="182"/>
      <c r="H63" s="182"/>
      <c r="I63" s="183"/>
      <c r="J63" s="184">
        <f>J127</f>
        <v>0</v>
      </c>
      <c r="K63" s="180"/>
      <c r="L63" s="185"/>
    </row>
    <row r="64" s="9" customFormat="1" ht="19.92" customHeight="1">
      <c r="B64" s="179"/>
      <c r="C64" s="180"/>
      <c r="D64" s="181" t="s">
        <v>237</v>
      </c>
      <c r="E64" s="182"/>
      <c r="F64" s="182"/>
      <c r="G64" s="182"/>
      <c r="H64" s="182"/>
      <c r="I64" s="183"/>
      <c r="J64" s="184">
        <f>J146</f>
        <v>0</v>
      </c>
      <c r="K64" s="180"/>
      <c r="L64" s="185"/>
    </row>
    <row r="65" s="9" customFormat="1" ht="19.92" customHeight="1">
      <c r="B65" s="179"/>
      <c r="C65" s="180"/>
      <c r="D65" s="181" t="s">
        <v>125</v>
      </c>
      <c r="E65" s="182"/>
      <c r="F65" s="182"/>
      <c r="G65" s="182"/>
      <c r="H65" s="182"/>
      <c r="I65" s="183"/>
      <c r="J65" s="184">
        <f>J149</f>
        <v>0</v>
      </c>
      <c r="K65" s="180"/>
      <c r="L65" s="185"/>
    </row>
    <row r="66" s="9" customFormat="1" ht="19.92" customHeight="1">
      <c r="B66" s="179"/>
      <c r="C66" s="180"/>
      <c r="D66" s="181" t="s">
        <v>238</v>
      </c>
      <c r="E66" s="182"/>
      <c r="F66" s="182"/>
      <c r="G66" s="182"/>
      <c r="H66" s="182"/>
      <c r="I66" s="183"/>
      <c r="J66" s="184">
        <f>J156</f>
        <v>0</v>
      </c>
      <c r="K66" s="180"/>
      <c r="L66" s="185"/>
    </row>
    <row r="67" s="9" customFormat="1" ht="19.92" customHeight="1">
      <c r="B67" s="179"/>
      <c r="C67" s="180"/>
      <c r="D67" s="181" t="s">
        <v>239</v>
      </c>
      <c r="E67" s="182"/>
      <c r="F67" s="182"/>
      <c r="G67" s="182"/>
      <c r="H67" s="182"/>
      <c r="I67" s="183"/>
      <c r="J67" s="184">
        <f>J158</f>
        <v>0</v>
      </c>
      <c r="K67" s="180"/>
      <c r="L67" s="185"/>
    </row>
    <row r="68" s="8" customFormat="1" ht="24.96" customHeight="1">
      <c r="B68" s="172"/>
      <c r="C68" s="173"/>
      <c r="D68" s="174" t="s">
        <v>240</v>
      </c>
      <c r="E68" s="175"/>
      <c r="F68" s="175"/>
      <c r="G68" s="175"/>
      <c r="H68" s="175"/>
      <c r="I68" s="176"/>
      <c r="J68" s="177">
        <f>J179</f>
        <v>0</v>
      </c>
      <c r="K68" s="173"/>
      <c r="L68" s="178"/>
    </row>
    <row r="69" s="9" customFormat="1" ht="19.92" customHeight="1">
      <c r="B69" s="179"/>
      <c r="C69" s="180"/>
      <c r="D69" s="181" t="s">
        <v>241</v>
      </c>
      <c r="E69" s="182"/>
      <c r="F69" s="182"/>
      <c r="G69" s="182"/>
      <c r="H69" s="182"/>
      <c r="I69" s="183"/>
      <c r="J69" s="184">
        <f>J180</f>
        <v>0</v>
      </c>
      <c r="K69" s="180"/>
      <c r="L69" s="185"/>
    </row>
    <row r="70" s="1" customFormat="1" ht="21.84" customHeight="1">
      <c r="B70" s="39"/>
      <c r="C70" s="40"/>
      <c r="D70" s="40"/>
      <c r="E70" s="40"/>
      <c r="F70" s="40"/>
      <c r="G70" s="40"/>
      <c r="H70" s="40"/>
      <c r="I70" s="136"/>
      <c r="J70" s="40"/>
      <c r="K70" s="40"/>
      <c r="L70" s="44"/>
    </row>
    <row r="71" s="1" customFormat="1" ht="6.96" customHeight="1">
      <c r="B71" s="59"/>
      <c r="C71" s="60"/>
      <c r="D71" s="60"/>
      <c r="E71" s="60"/>
      <c r="F71" s="60"/>
      <c r="G71" s="60"/>
      <c r="H71" s="60"/>
      <c r="I71" s="162"/>
      <c r="J71" s="60"/>
      <c r="K71" s="60"/>
      <c r="L71" s="44"/>
    </row>
    <row r="75" s="1" customFormat="1" ht="6.96" customHeight="1">
      <c r="B75" s="61"/>
      <c r="C75" s="62"/>
      <c r="D75" s="62"/>
      <c r="E75" s="62"/>
      <c r="F75" s="62"/>
      <c r="G75" s="62"/>
      <c r="H75" s="62"/>
      <c r="I75" s="165"/>
      <c r="J75" s="62"/>
      <c r="K75" s="62"/>
      <c r="L75" s="44"/>
    </row>
    <row r="76" s="1" customFormat="1" ht="24.96" customHeight="1">
      <c r="B76" s="39"/>
      <c r="C76" s="23" t="s">
        <v>127</v>
      </c>
      <c r="D76" s="40"/>
      <c r="E76" s="40"/>
      <c r="F76" s="40"/>
      <c r="G76" s="40"/>
      <c r="H76" s="40"/>
      <c r="I76" s="136"/>
      <c r="J76" s="40"/>
      <c r="K76" s="40"/>
      <c r="L76" s="44"/>
    </row>
    <row r="77" s="1" customFormat="1" ht="6.96" customHeight="1">
      <c r="B77" s="39"/>
      <c r="C77" s="40"/>
      <c r="D77" s="40"/>
      <c r="E77" s="40"/>
      <c r="F77" s="40"/>
      <c r="G77" s="40"/>
      <c r="H77" s="40"/>
      <c r="I77" s="136"/>
      <c r="J77" s="40"/>
      <c r="K77" s="40"/>
      <c r="L77" s="44"/>
    </row>
    <row r="78" s="1" customFormat="1" ht="12" customHeight="1">
      <c r="B78" s="39"/>
      <c r="C78" s="32" t="s">
        <v>16</v>
      </c>
      <c r="D78" s="40"/>
      <c r="E78" s="40"/>
      <c r="F78" s="40"/>
      <c r="G78" s="40"/>
      <c r="H78" s="40"/>
      <c r="I78" s="136"/>
      <c r="J78" s="40"/>
      <c r="K78" s="40"/>
      <c r="L78" s="44"/>
    </row>
    <row r="79" s="1" customFormat="1" ht="16.5" customHeight="1">
      <c r="B79" s="39"/>
      <c r="C79" s="40"/>
      <c r="D79" s="40"/>
      <c r="E79" s="166" t="str">
        <f>E7</f>
        <v>Rekonstrukce komunikace Na Ovčíně Středokluky</v>
      </c>
      <c r="F79" s="32"/>
      <c r="G79" s="32"/>
      <c r="H79" s="32"/>
      <c r="I79" s="136"/>
      <c r="J79" s="40"/>
      <c r="K79" s="40"/>
      <c r="L79" s="44"/>
    </row>
    <row r="80" s="1" customFormat="1" ht="12" customHeight="1">
      <c r="B80" s="39"/>
      <c r="C80" s="32" t="s">
        <v>117</v>
      </c>
      <c r="D80" s="40"/>
      <c r="E80" s="40"/>
      <c r="F80" s="40"/>
      <c r="G80" s="40"/>
      <c r="H80" s="40"/>
      <c r="I80" s="136"/>
      <c r="J80" s="40"/>
      <c r="K80" s="40"/>
      <c r="L80" s="44"/>
    </row>
    <row r="81" s="1" customFormat="1" ht="16.5" customHeight="1">
      <c r="B81" s="39"/>
      <c r="C81" s="40"/>
      <c r="D81" s="40"/>
      <c r="E81" s="69" t="str">
        <f>E9</f>
        <v>SO 101 - Komunikace s odvodňovacím dlážděným příkopem</v>
      </c>
      <c r="F81" s="40"/>
      <c r="G81" s="40"/>
      <c r="H81" s="40"/>
      <c r="I81" s="136"/>
      <c r="J81" s="40"/>
      <c r="K81" s="40"/>
      <c r="L81" s="44"/>
    </row>
    <row r="82" s="1" customFormat="1" ht="6.96" customHeight="1">
      <c r="B82" s="39"/>
      <c r="C82" s="40"/>
      <c r="D82" s="40"/>
      <c r="E82" s="40"/>
      <c r="F82" s="40"/>
      <c r="G82" s="40"/>
      <c r="H82" s="40"/>
      <c r="I82" s="136"/>
      <c r="J82" s="40"/>
      <c r="K82" s="40"/>
      <c r="L82" s="44"/>
    </row>
    <row r="83" s="1" customFormat="1" ht="12" customHeight="1">
      <c r="B83" s="39"/>
      <c r="C83" s="32" t="s">
        <v>22</v>
      </c>
      <c r="D83" s="40"/>
      <c r="E83" s="40"/>
      <c r="F83" s="27" t="str">
        <f>F12</f>
        <v>Středokluky, Středočeský kraj</v>
      </c>
      <c r="G83" s="40"/>
      <c r="H83" s="40"/>
      <c r="I83" s="139" t="s">
        <v>24</v>
      </c>
      <c r="J83" s="72" t="str">
        <f>IF(J12="","",J12)</f>
        <v>23. 2. 2019</v>
      </c>
      <c r="K83" s="40"/>
      <c r="L83" s="44"/>
    </row>
    <row r="84" s="1" customFormat="1" ht="6.96" customHeight="1">
      <c r="B84" s="39"/>
      <c r="C84" s="40"/>
      <c r="D84" s="40"/>
      <c r="E84" s="40"/>
      <c r="F84" s="40"/>
      <c r="G84" s="40"/>
      <c r="H84" s="40"/>
      <c r="I84" s="136"/>
      <c r="J84" s="40"/>
      <c r="K84" s="40"/>
      <c r="L84" s="44"/>
    </row>
    <row r="85" s="1" customFormat="1" ht="15.15" customHeight="1">
      <c r="B85" s="39"/>
      <c r="C85" s="32" t="s">
        <v>28</v>
      </c>
      <c r="D85" s="40"/>
      <c r="E85" s="40"/>
      <c r="F85" s="27" t="str">
        <f>E15</f>
        <v>Obec Středokluky</v>
      </c>
      <c r="G85" s="40"/>
      <c r="H85" s="40"/>
      <c r="I85" s="139" t="s">
        <v>36</v>
      </c>
      <c r="J85" s="37" t="str">
        <f>E21</f>
        <v>Ing. Robert Juřina_x0009_</v>
      </c>
      <c r="K85" s="40"/>
      <c r="L85" s="44"/>
    </row>
    <row r="86" s="1" customFormat="1" ht="27.9" customHeight="1">
      <c r="B86" s="39"/>
      <c r="C86" s="32" t="s">
        <v>34</v>
      </c>
      <c r="D86" s="40"/>
      <c r="E86" s="40"/>
      <c r="F86" s="27" t="str">
        <f>IF(E18="","",E18)</f>
        <v>Vyplň údaj</v>
      </c>
      <c r="G86" s="40"/>
      <c r="H86" s="40"/>
      <c r="I86" s="139" t="s">
        <v>41</v>
      </c>
      <c r="J86" s="37" t="str">
        <f>E24</f>
        <v>Bc. Monika Michálková</v>
      </c>
      <c r="K86" s="40"/>
      <c r="L86" s="44"/>
    </row>
    <row r="87" s="1" customFormat="1" ht="10.32" customHeight="1">
      <c r="B87" s="39"/>
      <c r="C87" s="40"/>
      <c r="D87" s="40"/>
      <c r="E87" s="40"/>
      <c r="F87" s="40"/>
      <c r="G87" s="40"/>
      <c r="H87" s="40"/>
      <c r="I87" s="136"/>
      <c r="J87" s="40"/>
      <c r="K87" s="40"/>
      <c r="L87" s="44"/>
    </row>
    <row r="88" s="10" customFormat="1" ht="29.28" customHeight="1">
      <c r="B88" s="186"/>
      <c r="C88" s="187" t="s">
        <v>128</v>
      </c>
      <c r="D88" s="188" t="s">
        <v>64</v>
      </c>
      <c r="E88" s="188" t="s">
        <v>60</v>
      </c>
      <c r="F88" s="188" t="s">
        <v>61</v>
      </c>
      <c r="G88" s="188" t="s">
        <v>129</v>
      </c>
      <c r="H88" s="188" t="s">
        <v>130</v>
      </c>
      <c r="I88" s="189" t="s">
        <v>131</v>
      </c>
      <c r="J88" s="188" t="s">
        <v>121</v>
      </c>
      <c r="K88" s="190" t="s">
        <v>132</v>
      </c>
      <c r="L88" s="191"/>
      <c r="M88" s="92" t="s">
        <v>39</v>
      </c>
      <c r="N88" s="93" t="s">
        <v>49</v>
      </c>
      <c r="O88" s="93" t="s">
        <v>133</v>
      </c>
      <c r="P88" s="93" t="s">
        <v>134</v>
      </c>
      <c r="Q88" s="93" t="s">
        <v>135</v>
      </c>
      <c r="R88" s="93" t="s">
        <v>136</v>
      </c>
      <c r="S88" s="93" t="s">
        <v>137</v>
      </c>
      <c r="T88" s="94" t="s">
        <v>138</v>
      </c>
    </row>
    <row r="89" s="1" customFormat="1" ht="22.8" customHeight="1">
      <c r="B89" s="39"/>
      <c r="C89" s="99" t="s">
        <v>139</v>
      </c>
      <c r="D89" s="40"/>
      <c r="E89" s="40"/>
      <c r="F89" s="40"/>
      <c r="G89" s="40"/>
      <c r="H89" s="40"/>
      <c r="I89" s="136"/>
      <c r="J89" s="192">
        <f>BK89</f>
        <v>0</v>
      </c>
      <c r="K89" s="40"/>
      <c r="L89" s="44"/>
      <c r="M89" s="95"/>
      <c r="N89" s="96"/>
      <c r="O89" s="96"/>
      <c r="P89" s="193">
        <f>P90+P179</f>
        <v>0</v>
      </c>
      <c r="Q89" s="96"/>
      <c r="R89" s="193">
        <f>R90+R179</f>
        <v>1063.5267875</v>
      </c>
      <c r="S89" s="96"/>
      <c r="T89" s="194">
        <f>T90+T179</f>
        <v>0</v>
      </c>
      <c r="AT89" s="17" t="s">
        <v>78</v>
      </c>
      <c r="AU89" s="17" t="s">
        <v>122</v>
      </c>
      <c r="BK89" s="195">
        <f>BK90+BK179</f>
        <v>0</v>
      </c>
    </row>
    <row r="90" s="11" customFormat="1" ht="25.92" customHeight="1">
      <c r="B90" s="196"/>
      <c r="C90" s="197"/>
      <c r="D90" s="198" t="s">
        <v>78</v>
      </c>
      <c r="E90" s="199" t="s">
        <v>140</v>
      </c>
      <c r="F90" s="199" t="s">
        <v>141</v>
      </c>
      <c r="G90" s="197"/>
      <c r="H90" s="197"/>
      <c r="I90" s="200"/>
      <c r="J90" s="201">
        <f>BK90</f>
        <v>0</v>
      </c>
      <c r="K90" s="197"/>
      <c r="L90" s="202"/>
      <c r="M90" s="203"/>
      <c r="N90" s="204"/>
      <c r="O90" s="204"/>
      <c r="P90" s="205">
        <f>P91+P119+P127+P146+P149+P156+P158</f>
        <v>0</v>
      </c>
      <c r="Q90" s="204"/>
      <c r="R90" s="205">
        <f>R91+R119+R127+R146+R149+R156+R158</f>
        <v>1063.4680355</v>
      </c>
      <c r="S90" s="204"/>
      <c r="T90" s="206">
        <f>T91+T119+T127+T146+T149+T156+T158</f>
        <v>0</v>
      </c>
      <c r="AR90" s="207" t="s">
        <v>87</v>
      </c>
      <c r="AT90" s="208" t="s">
        <v>78</v>
      </c>
      <c r="AU90" s="208" t="s">
        <v>79</v>
      </c>
      <c r="AY90" s="207" t="s">
        <v>142</v>
      </c>
      <c r="BK90" s="209">
        <f>BK91+BK119+BK127+BK146+BK149+BK156+BK158</f>
        <v>0</v>
      </c>
    </row>
    <row r="91" s="11" customFormat="1" ht="22.8" customHeight="1">
      <c r="B91" s="196"/>
      <c r="C91" s="197"/>
      <c r="D91" s="198" t="s">
        <v>78</v>
      </c>
      <c r="E91" s="210" t="s">
        <v>87</v>
      </c>
      <c r="F91" s="210" t="s">
        <v>143</v>
      </c>
      <c r="G91" s="197"/>
      <c r="H91" s="197"/>
      <c r="I91" s="200"/>
      <c r="J91" s="211">
        <f>BK91</f>
        <v>0</v>
      </c>
      <c r="K91" s="197"/>
      <c r="L91" s="202"/>
      <c r="M91" s="203"/>
      <c r="N91" s="204"/>
      <c r="O91" s="204"/>
      <c r="P91" s="205">
        <f>SUM(P92:P118)</f>
        <v>0</v>
      </c>
      <c r="Q91" s="204"/>
      <c r="R91" s="205">
        <f>SUM(R92:R118)</f>
        <v>1.512</v>
      </c>
      <c r="S91" s="204"/>
      <c r="T91" s="206">
        <f>SUM(T92:T118)</f>
        <v>0</v>
      </c>
      <c r="AR91" s="207" t="s">
        <v>87</v>
      </c>
      <c r="AT91" s="208" t="s">
        <v>78</v>
      </c>
      <c r="AU91" s="208" t="s">
        <v>87</v>
      </c>
      <c r="AY91" s="207" t="s">
        <v>142</v>
      </c>
      <c r="BK91" s="209">
        <f>SUM(BK92:BK118)</f>
        <v>0</v>
      </c>
    </row>
    <row r="92" s="1" customFormat="1" ht="24" customHeight="1">
      <c r="B92" s="39"/>
      <c r="C92" s="212" t="s">
        <v>87</v>
      </c>
      <c r="D92" s="212" t="s">
        <v>144</v>
      </c>
      <c r="E92" s="213" t="s">
        <v>242</v>
      </c>
      <c r="F92" s="214" t="s">
        <v>243</v>
      </c>
      <c r="G92" s="215" t="s">
        <v>198</v>
      </c>
      <c r="H92" s="216">
        <v>605.00800000000004</v>
      </c>
      <c r="I92" s="217"/>
      <c r="J92" s="218">
        <f>ROUND(I92*H92,2)</f>
        <v>0</v>
      </c>
      <c r="K92" s="214" t="s">
        <v>148</v>
      </c>
      <c r="L92" s="44"/>
      <c r="M92" s="219" t="s">
        <v>39</v>
      </c>
      <c r="N92" s="220" t="s">
        <v>50</v>
      </c>
      <c r="O92" s="84"/>
      <c r="P92" s="221">
        <f>O92*H92</f>
        <v>0</v>
      </c>
      <c r="Q92" s="221">
        <v>0</v>
      </c>
      <c r="R92" s="221">
        <f>Q92*H92</f>
        <v>0</v>
      </c>
      <c r="S92" s="221">
        <v>0</v>
      </c>
      <c r="T92" s="222">
        <f>S92*H92</f>
        <v>0</v>
      </c>
      <c r="AR92" s="223" t="s">
        <v>149</v>
      </c>
      <c r="AT92" s="223" t="s">
        <v>144</v>
      </c>
      <c r="AU92" s="223" t="s">
        <v>89</v>
      </c>
      <c r="AY92" s="17" t="s">
        <v>142</v>
      </c>
      <c r="BE92" s="224">
        <f>IF(N92="základní",J92,0)</f>
        <v>0</v>
      </c>
      <c r="BF92" s="224">
        <f>IF(N92="snížená",J92,0)</f>
        <v>0</v>
      </c>
      <c r="BG92" s="224">
        <f>IF(N92="zákl. přenesená",J92,0)</f>
        <v>0</v>
      </c>
      <c r="BH92" s="224">
        <f>IF(N92="sníž. přenesená",J92,0)</f>
        <v>0</v>
      </c>
      <c r="BI92" s="224">
        <f>IF(N92="nulová",J92,0)</f>
        <v>0</v>
      </c>
      <c r="BJ92" s="17" t="s">
        <v>87</v>
      </c>
      <c r="BK92" s="224">
        <f>ROUND(I92*H92,2)</f>
        <v>0</v>
      </c>
      <c r="BL92" s="17" t="s">
        <v>149</v>
      </c>
      <c r="BM92" s="223" t="s">
        <v>244</v>
      </c>
    </row>
    <row r="93" s="13" customFormat="1">
      <c r="B93" s="236"/>
      <c r="C93" s="237"/>
      <c r="D93" s="227" t="s">
        <v>159</v>
      </c>
      <c r="E93" s="238" t="s">
        <v>39</v>
      </c>
      <c r="F93" s="239" t="s">
        <v>245</v>
      </c>
      <c r="G93" s="237"/>
      <c r="H93" s="240">
        <v>605.00800000000004</v>
      </c>
      <c r="I93" s="241"/>
      <c r="J93" s="237"/>
      <c r="K93" s="237"/>
      <c r="L93" s="242"/>
      <c r="M93" s="243"/>
      <c r="N93" s="244"/>
      <c r="O93" s="244"/>
      <c r="P93" s="244"/>
      <c r="Q93" s="244"/>
      <c r="R93" s="244"/>
      <c r="S93" s="244"/>
      <c r="T93" s="245"/>
      <c r="AT93" s="246" t="s">
        <v>159</v>
      </c>
      <c r="AU93" s="246" t="s">
        <v>89</v>
      </c>
      <c r="AV93" s="13" t="s">
        <v>89</v>
      </c>
      <c r="AW93" s="13" t="s">
        <v>40</v>
      </c>
      <c r="AX93" s="13" t="s">
        <v>79</v>
      </c>
      <c r="AY93" s="246" t="s">
        <v>142</v>
      </c>
    </row>
    <row r="94" s="14" customFormat="1">
      <c r="B94" s="247"/>
      <c r="C94" s="248"/>
      <c r="D94" s="227" t="s">
        <v>159</v>
      </c>
      <c r="E94" s="249" t="s">
        <v>39</v>
      </c>
      <c r="F94" s="250" t="s">
        <v>163</v>
      </c>
      <c r="G94" s="248"/>
      <c r="H94" s="251">
        <v>605.00800000000004</v>
      </c>
      <c r="I94" s="252"/>
      <c r="J94" s="248"/>
      <c r="K94" s="248"/>
      <c r="L94" s="253"/>
      <c r="M94" s="254"/>
      <c r="N94" s="255"/>
      <c r="O94" s="255"/>
      <c r="P94" s="255"/>
      <c r="Q94" s="255"/>
      <c r="R94" s="255"/>
      <c r="S94" s="255"/>
      <c r="T94" s="256"/>
      <c r="AT94" s="257" t="s">
        <v>159</v>
      </c>
      <c r="AU94" s="257" t="s">
        <v>89</v>
      </c>
      <c r="AV94" s="14" t="s">
        <v>149</v>
      </c>
      <c r="AW94" s="14" t="s">
        <v>40</v>
      </c>
      <c r="AX94" s="14" t="s">
        <v>87</v>
      </c>
      <c r="AY94" s="257" t="s">
        <v>142</v>
      </c>
    </row>
    <row r="95" s="1" customFormat="1" ht="16.5" customHeight="1">
      <c r="B95" s="39"/>
      <c r="C95" s="263" t="s">
        <v>89</v>
      </c>
      <c r="D95" s="263" t="s">
        <v>246</v>
      </c>
      <c r="E95" s="264" t="s">
        <v>247</v>
      </c>
      <c r="F95" s="265" t="s">
        <v>248</v>
      </c>
      <c r="G95" s="266" t="s">
        <v>220</v>
      </c>
      <c r="H95" s="267">
        <v>1.512</v>
      </c>
      <c r="I95" s="268"/>
      <c r="J95" s="269">
        <f>ROUND(I95*H95,2)</f>
        <v>0</v>
      </c>
      <c r="K95" s="265" t="s">
        <v>148</v>
      </c>
      <c r="L95" s="270"/>
      <c r="M95" s="271" t="s">
        <v>39</v>
      </c>
      <c r="N95" s="272" t="s">
        <v>50</v>
      </c>
      <c r="O95" s="84"/>
      <c r="P95" s="221">
        <f>O95*H95</f>
        <v>0</v>
      </c>
      <c r="Q95" s="221">
        <v>1</v>
      </c>
      <c r="R95" s="221">
        <f>Q95*H95</f>
        <v>1.512</v>
      </c>
      <c r="S95" s="221">
        <v>0</v>
      </c>
      <c r="T95" s="222">
        <f>S95*H95</f>
        <v>0</v>
      </c>
      <c r="AR95" s="223" t="s">
        <v>188</v>
      </c>
      <c r="AT95" s="223" t="s">
        <v>246</v>
      </c>
      <c r="AU95" s="223" t="s">
        <v>89</v>
      </c>
      <c r="AY95" s="17" t="s">
        <v>142</v>
      </c>
      <c r="BE95" s="224">
        <f>IF(N95="základní",J95,0)</f>
        <v>0</v>
      </c>
      <c r="BF95" s="224">
        <f>IF(N95="snížená",J95,0)</f>
        <v>0</v>
      </c>
      <c r="BG95" s="224">
        <f>IF(N95="zákl. přenesená",J95,0)</f>
        <v>0</v>
      </c>
      <c r="BH95" s="224">
        <f>IF(N95="sníž. přenesená",J95,0)</f>
        <v>0</v>
      </c>
      <c r="BI95" s="224">
        <f>IF(N95="nulová",J95,0)</f>
        <v>0</v>
      </c>
      <c r="BJ95" s="17" t="s">
        <v>87</v>
      </c>
      <c r="BK95" s="224">
        <f>ROUND(I95*H95,2)</f>
        <v>0</v>
      </c>
      <c r="BL95" s="17" t="s">
        <v>149</v>
      </c>
      <c r="BM95" s="223" t="s">
        <v>249</v>
      </c>
    </row>
    <row r="96" s="13" customFormat="1">
      <c r="B96" s="236"/>
      <c r="C96" s="237"/>
      <c r="D96" s="227" t="s">
        <v>159</v>
      </c>
      <c r="E96" s="238" t="s">
        <v>39</v>
      </c>
      <c r="F96" s="239" t="s">
        <v>250</v>
      </c>
      <c r="G96" s="237"/>
      <c r="H96" s="240">
        <v>1.512</v>
      </c>
      <c r="I96" s="241"/>
      <c r="J96" s="237"/>
      <c r="K96" s="237"/>
      <c r="L96" s="242"/>
      <c r="M96" s="243"/>
      <c r="N96" s="244"/>
      <c r="O96" s="244"/>
      <c r="P96" s="244"/>
      <c r="Q96" s="244"/>
      <c r="R96" s="244"/>
      <c r="S96" s="244"/>
      <c r="T96" s="245"/>
      <c r="AT96" s="246" t="s">
        <v>159</v>
      </c>
      <c r="AU96" s="246" t="s">
        <v>89</v>
      </c>
      <c r="AV96" s="13" t="s">
        <v>89</v>
      </c>
      <c r="AW96" s="13" t="s">
        <v>40</v>
      </c>
      <c r="AX96" s="13" t="s">
        <v>79</v>
      </c>
      <c r="AY96" s="246" t="s">
        <v>142</v>
      </c>
    </row>
    <row r="97" s="14" customFormat="1">
      <c r="B97" s="247"/>
      <c r="C97" s="248"/>
      <c r="D97" s="227" t="s">
        <v>159</v>
      </c>
      <c r="E97" s="249" t="s">
        <v>39</v>
      </c>
      <c r="F97" s="250" t="s">
        <v>163</v>
      </c>
      <c r="G97" s="248"/>
      <c r="H97" s="251">
        <v>1.512</v>
      </c>
      <c r="I97" s="252"/>
      <c r="J97" s="248"/>
      <c r="K97" s="248"/>
      <c r="L97" s="253"/>
      <c r="M97" s="254"/>
      <c r="N97" s="255"/>
      <c r="O97" s="255"/>
      <c r="P97" s="255"/>
      <c r="Q97" s="255"/>
      <c r="R97" s="255"/>
      <c r="S97" s="255"/>
      <c r="T97" s="256"/>
      <c r="AT97" s="257" t="s">
        <v>159</v>
      </c>
      <c r="AU97" s="257" t="s">
        <v>89</v>
      </c>
      <c r="AV97" s="14" t="s">
        <v>149</v>
      </c>
      <c r="AW97" s="14" t="s">
        <v>40</v>
      </c>
      <c r="AX97" s="14" t="s">
        <v>87</v>
      </c>
      <c r="AY97" s="257" t="s">
        <v>142</v>
      </c>
    </row>
    <row r="98" s="1" customFormat="1" ht="24" customHeight="1">
      <c r="B98" s="39"/>
      <c r="C98" s="212" t="s">
        <v>155</v>
      </c>
      <c r="D98" s="212" t="s">
        <v>144</v>
      </c>
      <c r="E98" s="213" t="s">
        <v>251</v>
      </c>
      <c r="F98" s="214" t="s">
        <v>252</v>
      </c>
      <c r="G98" s="215" t="s">
        <v>198</v>
      </c>
      <c r="H98" s="216">
        <v>708</v>
      </c>
      <c r="I98" s="217"/>
      <c r="J98" s="218">
        <f>ROUND(I98*H98,2)</f>
        <v>0</v>
      </c>
      <c r="K98" s="214" t="s">
        <v>148</v>
      </c>
      <c r="L98" s="44"/>
      <c r="M98" s="219" t="s">
        <v>39</v>
      </c>
      <c r="N98" s="220" t="s">
        <v>50</v>
      </c>
      <c r="O98" s="84"/>
      <c r="P98" s="221">
        <f>O98*H98</f>
        <v>0</v>
      </c>
      <c r="Q98" s="221">
        <v>0</v>
      </c>
      <c r="R98" s="221">
        <f>Q98*H98</f>
        <v>0</v>
      </c>
      <c r="S98" s="221">
        <v>0</v>
      </c>
      <c r="T98" s="222">
        <f>S98*H98</f>
        <v>0</v>
      </c>
      <c r="AR98" s="223" t="s">
        <v>149</v>
      </c>
      <c r="AT98" s="223" t="s">
        <v>144</v>
      </c>
      <c r="AU98" s="223" t="s">
        <v>89</v>
      </c>
      <c r="AY98" s="17" t="s">
        <v>142</v>
      </c>
      <c r="BE98" s="224">
        <f>IF(N98="základní",J98,0)</f>
        <v>0</v>
      </c>
      <c r="BF98" s="224">
        <f>IF(N98="snížená",J98,0)</f>
        <v>0</v>
      </c>
      <c r="BG98" s="224">
        <f>IF(N98="zákl. přenesená",J98,0)</f>
        <v>0</v>
      </c>
      <c r="BH98" s="224">
        <f>IF(N98="sníž. přenesená",J98,0)</f>
        <v>0</v>
      </c>
      <c r="BI98" s="224">
        <f>IF(N98="nulová",J98,0)</f>
        <v>0</v>
      </c>
      <c r="BJ98" s="17" t="s">
        <v>87</v>
      </c>
      <c r="BK98" s="224">
        <f>ROUND(I98*H98,2)</f>
        <v>0</v>
      </c>
      <c r="BL98" s="17" t="s">
        <v>149</v>
      </c>
      <c r="BM98" s="223" t="s">
        <v>253</v>
      </c>
    </row>
    <row r="99" s="12" customFormat="1">
      <c r="B99" s="225"/>
      <c r="C99" s="226"/>
      <c r="D99" s="227" t="s">
        <v>159</v>
      </c>
      <c r="E99" s="228" t="s">
        <v>39</v>
      </c>
      <c r="F99" s="229" t="s">
        <v>90</v>
      </c>
      <c r="G99" s="226"/>
      <c r="H99" s="228" t="s">
        <v>39</v>
      </c>
      <c r="I99" s="230"/>
      <c r="J99" s="226"/>
      <c r="K99" s="226"/>
      <c r="L99" s="231"/>
      <c r="M99" s="232"/>
      <c r="N99" s="233"/>
      <c r="O99" s="233"/>
      <c r="P99" s="233"/>
      <c r="Q99" s="233"/>
      <c r="R99" s="233"/>
      <c r="S99" s="233"/>
      <c r="T99" s="234"/>
      <c r="AT99" s="235" t="s">
        <v>159</v>
      </c>
      <c r="AU99" s="235" t="s">
        <v>89</v>
      </c>
      <c r="AV99" s="12" t="s">
        <v>87</v>
      </c>
      <c r="AW99" s="12" t="s">
        <v>40</v>
      </c>
      <c r="AX99" s="12" t="s">
        <v>79</v>
      </c>
      <c r="AY99" s="235" t="s">
        <v>142</v>
      </c>
    </row>
    <row r="100" s="12" customFormat="1">
      <c r="B100" s="225"/>
      <c r="C100" s="226"/>
      <c r="D100" s="227" t="s">
        <v>159</v>
      </c>
      <c r="E100" s="228" t="s">
        <v>39</v>
      </c>
      <c r="F100" s="229" t="s">
        <v>160</v>
      </c>
      <c r="G100" s="226"/>
      <c r="H100" s="228" t="s">
        <v>39</v>
      </c>
      <c r="I100" s="230"/>
      <c r="J100" s="226"/>
      <c r="K100" s="226"/>
      <c r="L100" s="231"/>
      <c r="M100" s="232"/>
      <c r="N100" s="233"/>
      <c r="O100" s="233"/>
      <c r="P100" s="233"/>
      <c r="Q100" s="233"/>
      <c r="R100" s="233"/>
      <c r="S100" s="233"/>
      <c r="T100" s="234"/>
      <c r="AT100" s="235" t="s">
        <v>159</v>
      </c>
      <c r="AU100" s="235" t="s">
        <v>89</v>
      </c>
      <c r="AV100" s="12" t="s">
        <v>87</v>
      </c>
      <c r="AW100" s="12" t="s">
        <v>40</v>
      </c>
      <c r="AX100" s="12" t="s">
        <v>79</v>
      </c>
      <c r="AY100" s="235" t="s">
        <v>142</v>
      </c>
    </row>
    <row r="101" s="13" customFormat="1">
      <c r="B101" s="236"/>
      <c r="C101" s="237"/>
      <c r="D101" s="227" t="s">
        <v>159</v>
      </c>
      <c r="E101" s="238" t="s">
        <v>39</v>
      </c>
      <c r="F101" s="239" t="s">
        <v>254</v>
      </c>
      <c r="G101" s="237"/>
      <c r="H101" s="240">
        <v>208</v>
      </c>
      <c r="I101" s="241"/>
      <c r="J101" s="237"/>
      <c r="K101" s="237"/>
      <c r="L101" s="242"/>
      <c r="M101" s="243"/>
      <c r="N101" s="244"/>
      <c r="O101" s="244"/>
      <c r="P101" s="244"/>
      <c r="Q101" s="244"/>
      <c r="R101" s="244"/>
      <c r="S101" s="244"/>
      <c r="T101" s="245"/>
      <c r="AT101" s="246" t="s">
        <v>159</v>
      </c>
      <c r="AU101" s="246" t="s">
        <v>89</v>
      </c>
      <c r="AV101" s="13" t="s">
        <v>89</v>
      </c>
      <c r="AW101" s="13" t="s">
        <v>40</v>
      </c>
      <c r="AX101" s="13" t="s">
        <v>79</v>
      </c>
      <c r="AY101" s="246" t="s">
        <v>142</v>
      </c>
    </row>
    <row r="102" s="12" customFormat="1">
      <c r="B102" s="225"/>
      <c r="C102" s="226"/>
      <c r="D102" s="227" t="s">
        <v>159</v>
      </c>
      <c r="E102" s="228" t="s">
        <v>39</v>
      </c>
      <c r="F102" s="229" t="s">
        <v>162</v>
      </c>
      <c r="G102" s="226"/>
      <c r="H102" s="228" t="s">
        <v>39</v>
      </c>
      <c r="I102" s="230"/>
      <c r="J102" s="226"/>
      <c r="K102" s="226"/>
      <c r="L102" s="231"/>
      <c r="M102" s="232"/>
      <c r="N102" s="233"/>
      <c r="O102" s="233"/>
      <c r="P102" s="233"/>
      <c r="Q102" s="233"/>
      <c r="R102" s="233"/>
      <c r="S102" s="233"/>
      <c r="T102" s="234"/>
      <c r="AT102" s="235" t="s">
        <v>159</v>
      </c>
      <c r="AU102" s="235" t="s">
        <v>89</v>
      </c>
      <c r="AV102" s="12" t="s">
        <v>87</v>
      </c>
      <c r="AW102" s="12" t="s">
        <v>40</v>
      </c>
      <c r="AX102" s="12" t="s">
        <v>79</v>
      </c>
      <c r="AY102" s="235" t="s">
        <v>142</v>
      </c>
    </row>
    <row r="103" s="13" customFormat="1">
      <c r="B103" s="236"/>
      <c r="C103" s="237"/>
      <c r="D103" s="227" t="s">
        <v>159</v>
      </c>
      <c r="E103" s="238" t="s">
        <v>39</v>
      </c>
      <c r="F103" s="239" t="s">
        <v>255</v>
      </c>
      <c r="G103" s="237"/>
      <c r="H103" s="240">
        <v>455.19999999999999</v>
      </c>
      <c r="I103" s="241"/>
      <c r="J103" s="237"/>
      <c r="K103" s="237"/>
      <c r="L103" s="242"/>
      <c r="M103" s="243"/>
      <c r="N103" s="244"/>
      <c r="O103" s="244"/>
      <c r="P103" s="244"/>
      <c r="Q103" s="244"/>
      <c r="R103" s="244"/>
      <c r="S103" s="244"/>
      <c r="T103" s="245"/>
      <c r="AT103" s="246" t="s">
        <v>159</v>
      </c>
      <c r="AU103" s="246" t="s">
        <v>89</v>
      </c>
      <c r="AV103" s="13" t="s">
        <v>89</v>
      </c>
      <c r="AW103" s="13" t="s">
        <v>40</v>
      </c>
      <c r="AX103" s="13" t="s">
        <v>79</v>
      </c>
      <c r="AY103" s="246" t="s">
        <v>142</v>
      </c>
    </row>
    <row r="104" s="12" customFormat="1">
      <c r="B104" s="225"/>
      <c r="C104" s="226"/>
      <c r="D104" s="227" t="s">
        <v>159</v>
      </c>
      <c r="E104" s="228" t="s">
        <v>39</v>
      </c>
      <c r="F104" s="229" t="s">
        <v>256</v>
      </c>
      <c r="G104" s="226"/>
      <c r="H104" s="228" t="s">
        <v>39</v>
      </c>
      <c r="I104" s="230"/>
      <c r="J104" s="226"/>
      <c r="K104" s="226"/>
      <c r="L104" s="231"/>
      <c r="M104" s="232"/>
      <c r="N104" s="233"/>
      <c r="O104" s="233"/>
      <c r="P104" s="233"/>
      <c r="Q104" s="233"/>
      <c r="R104" s="233"/>
      <c r="S104" s="233"/>
      <c r="T104" s="234"/>
      <c r="AT104" s="235" t="s">
        <v>159</v>
      </c>
      <c r="AU104" s="235" t="s">
        <v>89</v>
      </c>
      <c r="AV104" s="12" t="s">
        <v>87</v>
      </c>
      <c r="AW104" s="12" t="s">
        <v>40</v>
      </c>
      <c r="AX104" s="12" t="s">
        <v>79</v>
      </c>
      <c r="AY104" s="235" t="s">
        <v>142</v>
      </c>
    </row>
    <row r="105" s="13" customFormat="1">
      <c r="B105" s="236"/>
      <c r="C105" s="237"/>
      <c r="D105" s="227" t="s">
        <v>159</v>
      </c>
      <c r="E105" s="238" t="s">
        <v>39</v>
      </c>
      <c r="F105" s="239" t="s">
        <v>257</v>
      </c>
      <c r="G105" s="237"/>
      <c r="H105" s="240">
        <v>35.200000000000003</v>
      </c>
      <c r="I105" s="241"/>
      <c r="J105" s="237"/>
      <c r="K105" s="237"/>
      <c r="L105" s="242"/>
      <c r="M105" s="243"/>
      <c r="N105" s="244"/>
      <c r="O105" s="244"/>
      <c r="P105" s="244"/>
      <c r="Q105" s="244"/>
      <c r="R105" s="244"/>
      <c r="S105" s="244"/>
      <c r="T105" s="245"/>
      <c r="AT105" s="246" t="s">
        <v>159</v>
      </c>
      <c r="AU105" s="246" t="s">
        <v>89</v>
      </c>
      <c r="AV105" s="13" t="s">
        <v>89</v>
      </c>
      <c r="AW105" s="13" t="s">
        <v>40</v>
      </c>
      <c r="AX105" s="13" t="s">
        <v>79</v>
      </c>
      <c r="AY105" s="246" t="s">
        <v>142</v>
      </c>
    </row>
    <row r="106" s="13" customFormat="1">
      <c r="B106" s="236"/>
      <c r="C106" s="237"/>
      <c r="D106" s="227" t="s">
        <v>159</v>
      </c>
      <c r="E106" s="238" t="s">
        <v>39</v>
      </c>
      <c r="F106" s="239" t="s">
        <v>258</v>
      </c>
      <c r="G106" s="237"/>
      <c r="H106" s="240">
        <v>8</v>
      </c>
      <c r="I106" s="241"/>
      <c r="J106" s="237"/>
      <c r="K106" s="237"/>
      <c r="L106" s="242"/>
      <c r="M106" s="243"/>
      <c r="N106" s="244"/>
      <c r="O106" s="244"/>
      <c r="P106" s="244"/>
      <c r="Q106" s="244"/>
      <c r="R106" s="244"/>
      <c r="S106" s="244"/>
      <c r="T106" s="245"/>
      <c r="AT106" s="246" t="s">
        <v>159</v>
      </c>
      <c r="AU106" s="246" t="s">
        <v>89</v>
      </c>
      <c r="AV106" s="13" t="s">
        <v>89</v>
      </c>
      <c r="AW106" s="13" t="s">
        <v>40</v>
      </c>
      <c r="AX106" s="13" t="s">
        <v>79</v>
      </c>
      <c r="AY106" s="246" t="s">
        <v>142</v>
      </c>
    </row>
    <row r="107" s="12" customFormat="1">
      <c r="B107" s="225"/>
      <c r="C107" s="226"/>
      <c r="D107" s="227" t="s">
        <v>159</v>
      </c>
      <c r="E107" s="228" t="s">
        <v>39</v>
      </c>
      <c r="F107" s="229" t="s">
        <v>162</v>
      </c>
      <c r="G107" s="226"/>
      <c r="H107" s="228" t="s">
        <v>39</v>
      </c>
      <c r="I107" s="230"/>
      <c r="J107" s="226"/>
      <c r="K107" s="226"/>
      <c r="L107" s="231"/>
      <c r="M107" s="232"/>
      <c r="N107" s="233"/>
      <c r="O107" s="233"/>
      <c r="P107" s="233"/>
      <c r="Q107" s="233"/>
      <c r="R107" s="233"/>
      <c r="S107" s="233"/>
      <c r="T107" s="234"/>
      <c r="AT107" s="235" t="s">
        <v>159</v>
      </c>
      <c r="AU107" s="235" t="s">
        <v>89</v>
      </c>
      <c r="AV107" s="12" t="s">
        <v>87</v>
      </c>
      <c r="AW107" s="12" t="s">
        <v>40</v>
      </c>
      <c r="AX107" s="12" t="s">
        <v>79</v>
      </c>
      <c r="AY107" s="235" t="s">
        <v>142</v>
      </c>
    </row>
    <row r="108" s="13" customFormat="1">
      <c r="B108" s="236"/>
      <c r="C108" s="237"/>
      <c r="D108" s="227" t="s">
        <v>159</v>
      </c>
      <c r="E108" s="238" t="s">
        <v>39</v>
      </c>
      <c r="F108" s="239" t="s">
        <v>259</v>
      </c>
      <c r="G108" s="237"/>
      <c r="H108" s="240">
        <v>1.6000000000000001</v>
      </c>
      <c r="I108" s="241"/>
      <c r="J108" s="237"/>
      <c r="K108" s="237"/>
      <c r="L108" s="242"/>
      <c r="M108" s="243"/>
      <c r="N108" s="244"/>
      <c r="O108" s="244"/>
      <c r="P108" s="244"/>
      <c r="Q108" s="244"/>
      <c r="R108" s="244"/>
      <c r="S108" s="244"/>
      <c r="T108" s="245"/>
      <c r="AT108" s="246" t="s">
        <v>159</v>
      </c>
      <c r="AU108" s="246" t="s">
        <v>89</v>
      </c>
      <c r="AV108" s="13" t="s">
        <v>89</v>
      </c>
      <c r="AW108" s="13" t="s">
        <v>40</v>
      </c>
      <c r="AX108" s="13" t="s">
        <v>79</v>
      </c>
      <c r="AY108" s="246" t="s">
        <v>142</v>
      </c>
    </row>
    <row r="109" s="14" customFormat="1">
      <c r="B109" s="247"/>
      <c r="C109" s="248"/>
      <c r="D109" s="227" t="s">
        <v>159</v>
      </c>
      <c r="E109" s="249" t="s">
        <v>39</v>
      </c>
      <c r="F109" s="250" t="s">
        <v>163</v>
      </c>
      <c r="G109" s="248"/>
      <c r="H109" s="251">
        <v>708</v>
      </c>
      <c r="I109" s="252"/>
      <c r="J109" s="248"/>
      <c r="K109" s="248"/>
      <c r="L109" s="253"/>
      <c r="M109" s="254"/>
      <c r="N109" s="255"/>
      <c r="O109" s="255"/>
      <c r="P109" s="255"/>
      <c r="Q109" s="255"/>
      <c r="R109" s="255"/>
      <c r="S109" s="255"/>
      <c r="T109" s="256"/>
      <c r="AT109" s="257" t="s">
        <v>159</v>
      </c>
      <c r="AU109" s="257" t="s">
        <v>89</v>
      </c>
      <c r="AV109" s="14" t="s">
        <v>149</v>
      </c>
      <c r="AW109" s="14" t="s">
        <v>40</v>
      </c>
      <c r="AX109" s="14" t="s">
        <v>87</v>
      </c>
      <c r="AY109" s="257" t="s">
        <v>142</v>
      </c>
    </row>
    <row r="110" s="1" customFormat="1" ht="24" customHeight="1">
      <c r="B110" s="39"/>
      <c r="C110" s="212" t="s">
        <v>149</v>
      </c>
      <c r="D110" s="212" t="s">
        <v>144</v>
      </c>
      <c r="E110" s="213" t="s">
        <v>260</v>
      </c>
      <c r="F110" s="214" t="s">
        <v>261</v>
      </c>
      <c r="G110" s="215" t="s">
        <v>198</v>
      </c>
      <c r="H110" s="216">
        <v>708</v>
      </c>
      <c r="I110" s="217"/>
      <c r="J110" s="218">
        <f>ROUND(I110*H110,2)</f>
        <v>0</v>
      </c>
      <c r="K110" s="214" t="s">
        <v>148</v>
      </c>
      <c r="L110" s="44"/>
      <c r="M110" s="219" t="s">
        <v>39</v>
      </c>
      <c r="N110" s="220" t="s">
        <v>50</v>
      </c>
      <c r="O110" s="84"/>
      <c r="P110" s="221">
        <f>O110*H110</f>
        <v>0</v>
      </c>
      <c r="Q110" s="221">
        <v>0</v>
      </c>
      <c r="R110" s="221">
        <f>Q110*H110</f>
        <v>0</v>
      </c>
      <c r="S110" s="221">
        <v>0</v>
      </c>
      <c r="T110" s="222">
        <f>S110*H110</f>
        <v>0</v>
      </c>
      <c r="AR110" s="223" t="s">
        <v>149</v>
      </c>
      <c r="AT110" s="223" t="s">
        <v>144</v>
      </c>
      <c r="AU110" s="223" t="s">
        <v>89</v>
      </c>
      <c r="AY110" s="17" t="s">
        <v>142</v>
      </c>
      <c r="BE110" s="224">
        <f>IF(N110="základní",J110,0)</f>
        <v>0</v>
      </c>
      <c r="BF110" s="224">
        <f>IF(N110="snížená",J110,0)</f>
        <v>0</v>
      </c>
      <c r="BG110" s="224">
        <f>IF(N110="zákl. přenesená",J110,0)</f>
        <v>0</v>
      </c>
      <c r="BH110" s="224">
        <f>IF(N110="sníž. přenesená",J110,0)</f>
        <v>0</v>
      </c>
      <c r="BI110" s="224">
        <f>IF(N110="nulová",J110,0)</f>
        <v>0</v>
      </c>
      <c r="BJ110" s="17" t="s">
        <v>87</v>
      </c>
      <c r="BK110" s="224">
        <f>ROUND(I110*H110,2)</f>
        <v>0</v>
      </c>
      <c r="BL110" s="17" t="s">
        <v>149</v>
      </c>
      <c r="BM110" s="223" t="s">
        <v>262</v>
      </c>
    </row>
    <row r="111" s="1" customFormat="1" ht="24" customHeight="1">
      <c r="B111" s="39"/>
      <c r="C111" s="212" t="s">
        <v>169</v>
      </c>
      <c r="D111" s="212" t="s">
        <v>144</v>
      </c>
      <c r="E111" s="213" t="s">
        <v>263</v>
      </c>
      <c r="F111" s="214" t="s">
        <v>264</v>
      </c>
      <c r="G111" s="215" t="s">
        <v>198</v>
      </c>
      <c r="H111" s="216">
        <v>708</v>
      </c>
      <c r="I111" s="217"/>
      <c r="J111" s="218">
        <f>ROUND(I111*H111,2)</f>
        <v>0</v>
      </c>
      <c r="K111" s="214" t="s">
        <v>148</v>
      </c>
      <c r="L111" s="44"/>
      <c r="M111" s="219" t="s">
        <v>39</v>
      </c>
      <c r="N111" s="220" t="s">
        <v>50</v>
      </c>
      <c r="O111" s="84"/>
      <c r="P111" s="221">
        <f>O111*H111</f>
        <v>0</v>
      </c>
      <c r="Q111" s="221">
        <v>0</v>
      </c>
      <c r="R111" s="221">
        <f>Q111*H111</f>
        <v>0</v>
      </c>
      <c r="S111" s="221">
        <v>0</v>
      </c>
      <c r="T111" s="222">
        <f>S111*H111</f>
        <v>0</v>
      </c>
      <c r="AR111" s="223" t="s">
        <v>149</v>
      </c>
      <c r="AT111" s="223" t="s">
        <v>144</v>
      </c>
      <c r="AU111" s="223" t="s">
        <v>89</v>
      </c>
      <c r="AY111" s="17" t="s">
        <v>142</v>
      </c>
      <c r="BE111" s="224">
        <f>IF(N111="základní",J111,0)</f>
        <v>0</v>
      </c>
      <c r="BF111" s="224">
        <f>IF(N111="snížená",J111,0)</f>
        <v>0</v>
      </c>
      <c r="BG111" s="224">
        <f>IF(N111="zákl. přenesená",J111,0)</f>
        <v>0</v>
      </c>
      <c r="BH111" s="224">
        <f>IF(N111="sníž. přenesená",J111,0)</f>
        <v>0</v>
      </c>
      <c r="BI111" s="224">
        <f>IF(N111="nulová",J111,0)</f>
        <v>0</v>
      </c>
      <c r="BJ111" s="17" t="s">
        <v>87</v>
      </c>
      <c r="BK111" s="224">
        <f>ROUND(I111*H111,2)</f>
        <v>0</v>
      </c>
      <c r="BL111" s="17" t="s">
        <v>149</v>
      </c>
      <c r="BM111" s="223" t="s">
        <v>265</v>
      </c>
    </row>
    <row r="112" s="1" customFormat="1" ht="16.5" customHeight="1">
      <c r="B112" s="39"/>
      <c r="C112" s="212" t="s">
        <v>177</v>
      </c>
      <c r="D112" s="212" t="s">
        <v>144</v>
      </c>
      <c r="E112" s="213" t="s">
        <v>266</v>
      </c>
      <c r="F112" s="214" t="s">
        <v>267</v>
      </c>
      <c r="G112" s="215" t="s">
        <v>147</v>
      </c>
      <c r="H112" s="216">
        <v>1622.52</v>
      </c>
      <c r="I112" s="217"/>
      <c r="J112" s="218">
        <f>ROUND(I112*H112,2)</f>
        <v>0</v>
      </c>
      <c r="K112" s="214" t="s">
        <v>148</v>
      </c>
      <c r="L112" s="44"/>
      <c r="M112" s="219" t="s">
        <v>39</v>
      </c>
      <c r="N112" s="220" t="s">
        <v>50</v>
      </c>
      <c r="O112" s="84"/>
      <c r="P112" s="221">
        <f>O112*H112</f>
        <v>0</v>
      </c>
      <c r="Q112" s="221">
        <v>0</v>
      </c>
      <c r="R112" s="221">
        <f>Q112*H112</f>
        <v>0</v>
      </c>
      <c r="S112" s="221">
        <v>0</v>
      </c>
      <c r="T112" s="222">
        <f>S112*H112</f>
        <v>0</v>
      </c>
      <c r="AR112" s="223" t="s">
        <v>149</v>
      </c>
      <c r="AT112" s="223" t="s">
        <v>144</v>
      </c>
      <c r="AU112" s="223" t="s">
        <v>89</v>
      </c>
      <c r="AY112" s="17" t="s">
        <v>142</v>
      </c>
      <c r="BE112" s="224">
        <f>IF(N112="základní",J112,0)</f>
        <v>0</v>
      </c>
      <c r="BF112" s="224">
        <f>IF(N112="snížená",J112,0)</f>
        <v>0</v>
      </c>
      <c r="BG112" s="224">
        <f>IF(N112="zákl. přenesená",J112,0)</f>
        <v>0</v>
      </c>
      <c r="BH112" s="224">
        <f>IF(N112="sníž. přenesená",J112,0)</f>
        <v>0</v>
      </c>
      <c r="BI112" s="224">
        <f>IF(N112="nulová",J112,0)</f>
        <v>0</v>
      </c>
      <c r="BJ112" s="17" t="s">
        <v>87</v>
      </c>
      <c r="BK112" s="224">
        <f>ROUND(I112*H112,2)</f>
        <v>0</v>
      </c>
      <c r="BL112" s="17" t="s">
        <v>149</v>
      </c>
      <c r="BM112" s="223" t="s">
        <v>268</v>
      </c>
    </row>
    <row r="113" s="1" customFormat="1">
      <c r="B113" s="39"/>
      <c r="C113" s="40"/>
      <c r="D113" s="227" t="s">
        <v>269</v>
      </c>
      <c r="E113" s="40"/>
      <c r="F113" s="273" t="s">
        <v>270</v>
      </c>
      <c r="G113" s="40"/>
      <c r="H113" s="40"/>
      <c r="I113" s="136"/>
      <c r="J113" s="40"/>
      <c r="K113" s="40"/>
      <c r="L113" s="44"/>
      <c r="M113" s="274"/>
      <c r="N113" s="84"/>
      <c r="O113" s="84"/>
      <c r="P113" s="84"/>
      <c r="Q113" s="84"/>
      <c r="R113" s="84"/>
      <c r="S113" s="84"/>
      <c r="T113" s="85"/>
      <c r="AT113" s="17" t="s">
        <v>269</v>
      </c>
      <c r="AU113" s="17" t="s">
        <v>89</v>
      </c>
    </row>
    <row r="114" s="13" customFormat="1">
      <c r="B114" s="236"/>
      <c r="C114" s="237"/>
      <c r="D114" s="227" t="s">
        <v>159</v>
      </c>
      <c r="E114" s="238" t="s">
        <v>39</v>
      </c>
      <c r="F114" s="239" t="s">
        <v>271</v>
      </c>
      <c r="G114" s="237"/>
      <c r="H114" s="240">
        <v>1196</v>
      </c>
      <c r="I114" s="241"/>
      <c r="J114" s="237"/>
      <c r="K114" s="237"/>
      <c r="L114" s="242"/>
      <c r="M114" s="243"/>
      <c r="N114" s="244"/>
      <c r="O114" s="244"/>
      <c r="P114" s="244"/>
      <c r="Q114" s="244"/>
      <c r="R114" s="244"/>
      <c r="S114" s="244"/>
      <c r="T114" s="245"/>
      <c r="AT114" s="246" t="s">
        <v>159</v>
      </c>
      <c r="AU114" s="246" t="s">
        <v>89</v>
      </c>
      <c r="AV114" s="13" t="s">
        <v>89</v>
      </c>
      <c r="AW114" s="13" t="s">
        <v>40</v>
      </c>
      <c r="AX114" s="13" t="s">
        <v>79</v>
      </c>
      <c r="AY114" s="246" t="s">
        <v>142</v>
      </c>
    </row>
    <row r="115" s="13" customFormat="1">
      <c r="B115" s="236"/>
      <c r="C115" s="237"/>
      <c r="D115" s="227" t="s">
        <v>159</v>
      </c>
      <c r="E115" s="238" t="s">
        <v>39</v>
      </c>
      <c r="F115" s="239" t="s">
        <v>272</v>
      </c>
      <c r="G115" s="237"/>
      <c r="H115" s="240">
        <v>316.51999999999998</v>
      </c>
      <c r="I115" s="241"/>
      <c r="J115" s="237"/>
      <c r="K115" s="237"/>
      <c r="L115" s="242"/>
      <c r="M115" s="243"/>
      <c r="N115" s="244"/>
      <c r="O115" s="244"/>
      <c r="P115" s="244"/>
      <c r="Q115" s="244"/>
      <c r="R115" s="244"/>
      <c r="S115" s="244"/>
      <c r="T115" s="245"/>
      <c r="AT115" s="246" t="s">
        <v>159</v>
      </c>
      <c r="AU115" s="246" t="s">
        <v>89</v>
      </c>
      <c r="AV115" s="13" t="s">
        <v>89</v>
      </c>
      <c r="AW115" s="13" t="s">
        <v>40</v>
      </c>
      <c r="AX115" s="13" t="s">
        <v>79</v>
      </c>
      <c r="AY115" s="246" t="s">
        <v>142</v>
      </c>
    </row>
    <row r="116" s="13" customFormat="1">
      <c r="B116" s="236"/>
      <c r="C116" s="237"/>
      <c r="D116" s="227" t="s">
        <v>159</v>
      </c>
      <c r="E116" s="238" t="s">
        <v>39</v>
      </c>
      <c r="F116" s="239" t="s">
        <v>273</v>
      </c>
      <c r="G116" s="237"/>
      <c r="H116" s="240">
        <v>110</v>
      </c>
      <c r="I116" s="241"/>
      <c r="J116" s="237"/>
      <c r="K116" s="237"/>
      <c r="L116" s="242"/>
      <c r="M116" s="243"/>
      <c r="N116" s="244"/>
      <c r="O116" s="244"/>
      <c r="P116" s="244"/>
      <c r="Q116" s="244"/>
      <c r="R116" s="244"/>
      <c r="S116" s="244"/>
      <c r="T116" s="245"/>
      <c r="AT116" s="246" t="s">
        <v>159</v>
      </c>
      <c r="AU116" s="246" t="s">
        <v>89</v>
      </c>
      <c r="AV116" s="13" t="s">
        <v>89</v>
      </c>
      <c r="AW116" s="13" t="s">
        <v>40</v>
      </c>
      <c r="AX116" s="13" t="s">
        <v>79</v>
      </c>
      <c r="AY116" s="246" t="s">
        <v>142</v>
      </c>
    </row>
    <row r="117" s="14" customFormat="1">
      <c r="B117" s="247"/>
      <c r="C117" s="248"/>
      <c r="D117" s="227" t="s">
        <v>159</v>
      </c>
      <c r="E117" s="249" t="s">
        <v>39</v>
      </c>
      <c r="F117" s="250" t="s">
        <v>163</v>
      </c>
      <c r="G117" s="248"/>
      <c r="H117" s="251">
        <v>1622.52</v>
      </c>
      <c r="I117" s="252"/>
      <c r="J117" s="248"/>
      <c r="K117" s="248"/>
      <c r="L117" s="253"/>
      <c r="M117" s="254"/>
      <c r="N117" s="255"/>
      <c r="O117" s="255"/>
      <c r="P117" s="255"/>
      <c r="Q117" s="255"/>
      <c r="R117" s="255"/>
      <c r="S117" s="255"/>
      <c r="T117" s="256"/>
      <c r="AT117" s="257" t="s">
        <v>159</v>
      </c>
      <c r="AU117" s="257" t="s">
        <v>89</v>
      </c>
      <c r="AV117" s="14" t="s">
        <v>149</v>
      </c>
      <c r="AW117" s="14" t="s">
        <v>40</v>
      </c>
      <c r="AX117" s="14" t="s">
        <v>87</v>
      </c>
      <c r="AY117" s="257" t="s">
        <v>142</v>
      </c>
    </row>
    <row r="118" s="1" customFormat="1" ht="24" customHeight="1">
      <c r="B118" s="39"/>
      <c r="C118" s="212" t="s">
        <v>183</v>
      </c>
      <c r="D118" s="212" t="s">
        <v>144</v>
      </c>
      <c r="E118" s="213" t="s">
        <v>274</v>
      </c>
      <c r="F118" s="214" t="s">
        <v>275</v>
      </c>
      <c r="G118" s="215" t="s">
        <v>220</v>
      </c>
      <c r="H118" s="216">
        <v>1274</v>
      </c>
      <c r="I118" s="217"/>
      <c r="J118" s="218">
        <f>ROUND(I118*H118,2)</f>
        <v>0</v>
      </c>
      <c r="K118" s="214" t="s">
        <v>148</v>
      </c>
      <c r="L118" s="44"/>
      <c r="M118" s="219" t="s">
        <v>39</v>
      </c>
      <c r="N118" s="220" t="s">
        <v>50</v>
      </c>
      <c r="O118" s="84"/>
      <c r="P118" s="221">
        <f>O118*H118</f>
        <v>0</v>
      </c>
      <c r="Q118" s="221">
        <v>0</v>
      </c>
      <c r="R118" s="221">
        <f>Q118*H118</f>
        <v>0</v>
      </c>
      <c r="S118" s="221">
        <v>0</v>
      </c>
      <c r="T118" s="222">
        <f>S118*H118</f>
        <v>0</v>
      </c>
      <c r="AR118" s="223" t="s">
        <v>149</v>
      </c>
      <c r="AT118" s="223" t="s">
        <v>144</v>
      </c>
      <c r="AU118" s="223" t="s">
        <v>89</v>
      </c>
      <c r="AY118" s="17" t="s">
        <v>142</v>
      </c>
      <c r="BE118" s="224">
        <f>IF(N118="základní",J118,0)</f>
        <v>0</v>
      </c>
      <c r="BF118" s="224">
        <f>IF(N118="snížená",J118,0)</f>
        <v>0</v>
      </c>
      <c r="BG118" s="224">
        <f>IF(N118="zákl. přenesená",J118,0)</f>
        <v>0</v>
      </c>
      <c r="BH118" s="224">
        <f>IF(N118="sníž. přenesená",J118,0)</f>
        <v>0</v>
      </c>
      <c r="BI118" s="224">
        <f>IF(N118="nulová",J118,0)</f>
        <v>0</v>
      </c>
      <c r="BJ118" s="17" t="s">
        <v>87</v>
      </c>
      <c r="BK118" s="224">
        <f>ROUND(I118*H118,2)</f>
        <v>0</v>
      </c>
      <c r="BL118" s="17" t="s">
        <v>149</v>
      </c>
      <c r="BM118" s="223" t="s">
        <v>276</v>
      </c>
    </row>
    <row r="119" s="11" customFormat="1" ht="22.8" customHeight="1">
      <c r="B119" s="196"/>
      <c r="C119" s="197"/>
      <c r="D119" s="198" t="s">
        <v>78</v>
      </c>
      <c r="E119" s="210" t="s">
        <v>89</v>
      </c>
      <c r="F119" s="210" t="s">
        <v>277</v>
      </c>
      <c r="G119" s="197"/>
      <c r="H119" s="197"/>
      <c r="I119" s="200"/>
      <c r="J119" s="211">
        <f>BK119</f>
        <v>0</v>
      </c>
      <c r="K119" s="197"/>
      <c r="L119" s="202"/>
      <c r="M119" s="203"/>
      <c r="N119" s="204"/>
      <c r="O119" s="204"/>
      <c r="P119" s="205">
        <f>SUM(P120:P126)</f>
        <v>0</v>
      </c>
      <c r="Q119" s="204"/>
      <c r="R119" s="205">
        <f>SUM(R120:R126)</f>
        <v>203.91299999999998</v>
      </c>
      <c r="S119" s="204"/>
      <c r="T119" s="206">
        <f>SUM(T120:T126)</f>
        <v>0</v>
      </c>
      <c r="AR119" s="207" t="s">
        <v>87</v>
      </c>
      <c r="AT119" s="208" t="s">
        <v>78</v>
      </c>
      <c r="AU119" s="208" t="s">
        <v>87</v>
      </c>
      <c r="AY119" s="207" t="s">
        <v>142</v>
      </c>
      <c r="BK119" s="209">
        <f>SUM(BK120:BK126)</f>
        <v>0</v>
      </c>
    </row>
    <row r="120" s="1" customFormat="1" ht="24" customHeight="1">
      <c r="B120" s="39"/>
      <c r="C120" s="212" t="s">
        <v>188</v>
      </c>
      <c r="D120" s="212" t="s">
        <v>144</v>
      </c>
      <c r="E120" s="213" t="s">
        <v>278</v>
      </c>
      <c r="F120" s="214" t="s">
        <v>279</v>
      </c>
      <c r="G120" s="215" t="s">
        <v>191</v>
      </c>
      <c r="H120" s="216">
        <v>900</v>
      </c>
      <c r="I120" s="217"/>
      <c r="J120" s="218">
        <f>ROUND(I120*H120,2)</f>
        <v>0</v>
      </c>
      <c r="K120" s="214" t="s">
        <v>148</v>
      </c>
      <c r="L120" s="44"/>
      <c r="M120" s="219" t="s">
        <v>39</v>
      </c>
      <c r="N120" s="220" t="s">
        <v>50</v>
      </c>
      <c r="O120" s="84"/>
      <c r="P120" s="221">
        <f>O120*H120</f>
        <v>0</v>
      </c>
      <c r="Q120" s="221">
        <v>0.22656999999999999</v>
      </c>
      <c r="R120" s="221">
        <f>Q120*H120</f>
        <v>203.91299999999998</v>
      </c>
      <c r="S120" s="221">
        <v>0</v>
      </c>
      <c r="T120" s="222">
        <f>S120*H120</f>
        <v>0</v>
      </c>
      <c r="AR120" s="223" t="s">
        <v>149</v>
      </c>
      <c r="AT120" s="223" t="s">
        <v>144</v>
      </c>
      <c r="AU120" s="223" t="s">
        <v>89</v>
      </c>
      <c r="AY120" s="17" t="s">
        <v>142</v>
      </c>
      <c r="BE120" s="224">
        <f>IF(N120="základní",J120,0)</f>
        <v>0</v>
      </c>
      <c r="BF120" s="224">
        <f>IF(N120="snížená",J120,0)</f>
        <v>0</v>
      </c>
      <c r="BG120" s="224">
        <f>IF(N120="zákl. přenesená",J120,0)</f>
        <v>0</v>
      </c>
      <c r="BH120" s="224">
        <f>IF(N120="sníž. přenesená",J120,0)</f>
        <v>0</v>
      </c>
      <c r="BI120" s="224">
        <f>IF(N120="nulová",J120,0)</f>
        <v>0</v>
      </c>
      <c r="BJ120" s="17" t="s">
        <v>87</v>
      </c>
      <c r="BK120" s="224">
        <f>ROUND(I120*H120,2)</f>
        <v>0</v>
      </c>
      <c r="BL120" s="17" t="s">
        <v>149</v>
      </c>
      <c r="BM120" s="223" t="s">
        <v>280</v>
      </c>
    </row>
    <row r="121" s="1" customFormat="1" ht="24" customHeight="1">
      <c r="B121" s="39"/>
      <c r="C121" s="212" t="s">
        <v>194</v>
      </c>
      <c r="D121" s="212" t="s">
        <v>144</v>
      </c>
      <c r="E121" s="213" t="s">
        <v>281</v>
      </c>
      <c r="F121" s="214" t="s">
        <v>282</v>
      </c>
      <c r="G121" s="215" t="s">
        <v>147</v>
      </c>
      <c r="H121" s="216">
        <v>1618.52</v>
      </c>
      <c r="I121" s="217"/>
      <c r="J121" s="218">
        <f>ROUND(I121*H121,2)</f>
        <v>0</v>
      </c>
      <c r="K121" s="214" t="s">
        <v>148</v>
      </c>
      <c r="L121" s="44"/>
      <c r="M121" s="219" t="s">
        <v>39</v>
      </c>
      <c r="N121" s="220" t="s">
        <v>50</v>
      </c>
      <c r="O121" s="84"/>
      <c r="P121" s="221">
        <f>O121*H121</f>
        <v>0</v>
      </c>
      <c r="Q121" s="221">
        <v>0</v>
      </c>
      <c r="R121" s="221">
        <f>Q121*H121</f>
        <v>0</v>
      </c>
      <c r="S121" s="221">
        <v>0</v>
      </c>
      <c r="T121" s="222">
        <f>S121*H121</f>
        <v>0</v>
      </c>
      <c r="AR121" s="223" t="s">
        <v>149</v>
      </c>
      <c r="AT121" s="223" t="s">
        <v>144</v>
      </c>
      <c r="AU121" s="223" t="s">
        <v>89</v>
      </c>
      <c r="AY121" s="17" t="s">
        <v>142</v>
      </c>
      <c r="BE121" s="224">
        <f>IF(N121="základní",J121,0)</f>
        <v>0</v>
      </c>
      <c r="BF121" s="224">
        <f>IF(N121="snížená",J121,0)</f>
        <v>0</v>
      </c>
      <c r="BG121" s="224">
        <f>IF(N121="zákl. přenesená",J121,0)</f>
        <v>0</v>
      </c>
      <c r="BH121" s="224">
        <f>IF(N121="sníž. přenesená",J121,0)</f>
        <v>0</v>
      </c>
      <c r="BI121" s="224">
        <f>IF(N121="nulová",J121,0)</f>
        <v>0</v>
      </c>
      <c r="BJ121" s="17" t="s">
        <v>87</v>
      </c>
      <c r="BK121" s="224">
        <f>ROUND(I121*H121,2)</f>
        <v>0</v>
      </c>
      <c r="BL121" s="17" t="s">
        <v>149</v>
      </c>
      <c r="BM121" s="223" t="s">
        <v>283</v>
      </c>
    </row>
    <row r="122" s="12" customFormat="1">
      <c r="B122" s="225"/>
      <c r="C122" s="226"/>
      <c r="D122" s="227" t="s">
        <v>159</v>
      </c>
      <c r="E122" s="228" t="s">
        <v>39</v>
      </c>
      <c r="F122" s="229" t="s">
        <v>284</v>
      </c>
      <c r="G122" s="226"/>
      <c r="H122" s="228" t="s">
        <v>39</v>
      </c>
      <c r="I122" s="230"/>
      <c r="J122" s="226"/>
      <c r="K122" s="226"/>
      <c r="L122" s="231"/>
      <c r="M122" s="232"/>
      <c r="N122" s="233"/>
      <c r="O122" s="233"/>
      <c r="P122" s="233"/>
      <c r="Q122" s="233"/>
      <c r="R122" s="233"/>
      <c r="S122" s="233"/>
      <c r="T122" s="234"/>
      <c r="AT122" s="235" t="s">
        <v>159</v>
      </c>
      <c r="AU122" s="235" t="s">
        <v>89</v>
      </c>
      <c r="AV122" s="12" t="s">
        <v>87</v>
      </c>
      <c r="AW122" s="12" t="s">
        <v>40</v>
      </c>
      <c r="AX122" s="12" t="s">
        <v>79</v>
      </c>
      <c r="AY122" s="235" t="s">
        <v>142</v>
      </c>
    </row>
    <row r="123" s="13" customFormat="1">
      <c r="B123" s="236"/>
      <c r="C123" s="237"/>
      <c r="D123" s="227" t="s">
        <v>159</v>
      </c>
      <c r="E123" s="238" t="s">
        <v>39</v>
      </c>
      <c r="F123" s="239" t="s">
        <v>285</v>
      </c>
      <c r="G123" s="237"/>
      <c r="H123" s="240">
        <v>1196</v>
      </c>
      <c r="I123" s="241"/>
      <c r="J123" s="237"/>
      <c r="K123" s="237"/>
      <c r="L123" s="242"/>
      <c r="M123" s="243"/>
      <c r="N123" s="244"/>
      <c r="O123" s="244"/>
      <c r="P123" s="244"/>
      <c r="Q123" s="244"/>
      <c r="R123" s="244"/>
      <c r="S123" s="244"/>
      <c r="T123" s="245"/>
      <c r="AT123" s="246" t="s">
        <v>159</v>
      </c>
      <c r="AU123" s="246" t="s">
        <v>89</v>
      </c>
      <c r="AV123" s="13" t="s">
        <v>89</v>
      </c>
      <c r="AW123" s="13" t="s">
        <v>40</v>
      </c>
      <c r="AX123" s="13" t="s">
        <v>79</v>
      </c>
      <c r="AY123" s="246" t="s">
        <v>142</v>
      </c>
    </row>
    <row r="124" s="12" customFormat="1">
      <c r="B124" s="225"/>
      <c r="C124" s="226"/>
      <c r="D124" s="227" t="s">
        <v>159</v>
      </c>
      <c r="E124" s="228" t="s">
        <v>39</v>
      </c>
      <c r="F124" s="229" t="s">
        <v>286</v>
      </c>
      <c r="G124" s="226"/>
      <c r="H124" s="228" t="s">
        <v>39</v>
      </c>
      <c r="I124" s="230"/>
      <c r="J124" s="226"/>
      <c r="K124" s="226"/>
      <c r="L124" s="231"/>
      <c r="M124" s="232"/>
      <c r="N124" s="233"/>
      <c r="O124" s="233"/>
      <c r="P124" s="233"/>
      <c r="Q124" s="233"/>
      <c r="R124" s="233"/>
      <c r="S124" s="233"/>
      <c r="T124" s="234"/>
      <c r="AT124" s="235" t="s">
        <v>159</v>
      </c>
      <c r="AU124" s="235" t="s">
        <v>89</v>
      </c>
      <c r="AV124" s="12" t="s">
        <v>87</v>
      </c>
      <c r="AW124" s="12" t="s">
        <v>40</v>
      </c>
      <c r="AX124" s="12" t="s">
        <v>79</v>
      </c>
      <c r="AY124" s="235" t="s">
        <v>142</v>
      </c>
    </row>
    <row r="125" s="13" customFormat="1">
      <c r="B125" s="236"/>
      <c r="C125" s="237"/>
      <c r="D125" s="227" t="s">
        <v>159</v>
      </c>
      <c r="E125" s="238" t="s">
        <v>39</v>
      </c>
      <c r="F125" s="239" t="s">
        <v>287</v>
      </c>
      <c r="G125" s="237"/>
      <c r="H125" s="240">
        <v>422.51999999999998</v>
      </c>
      <c r="I125" s="241"/>
      <c r="J125" s="237"/>
      <c r="K125" s="237"/>
      <c r="L125" s="242"/>
      <c r="M125" s="243"/>
      <c r="N125" s="244"/>
      <c r="O125" s="244"/>
      <c r="P125" s="244"/>
      <c r="Q125" s="244"/>
      <c r="R125" s="244"/>
      <c r="S125" s="244"/>
      <c r="T125" s="245"/>
      <c r="AT125" s="246" t="s">
        <v>159</v>
      </c>
      <c r="AU125" s="246" t="s">
        <v>89</v>
      </c>
      <c r="AV125" s="13" t="s">
        <v>89</v>
      </c>
      <c r="AW125" s="13" t="s">
        <v>40</v>
      </c>
      <c r="AX125" s="13" t="s">
        <v>79</v>
      </c>
      <c r="AY125" s="246" t="s">
        <v>142</v>
      </c>
    </row>
    <row r="126" s="14" customFormat="1">
      <c r="B126" s="247"/>
      <c r="C126" s="248"/>
      <c r="D126" s="227" t="s">
        <v>159</v>
      </c>
      <c r="E126" s="249" t="s">
        <v>39</v>
      </c>
      <c r="F126" s="250" t="s">
        <v>163</v>
      </c>
      <c r="G126" s="248"/>
      <c r="H126" s="251">
        <v>1618.52</v>
      </c>
      <c r="I126" s="252"/>
      <c r="J126" s="248"/>
      <c r="K126" s="248"/>
      <c r="L126" s="253"/>
      <c r="M126" s="254"/>
      <c r="N126" s="255"/>
      <c r="O126" s="255"/>
      <c r="P126" s="255"/>
      <c r="Q126" s="255"/>
      <c r="R126" s="255"/>
      <c r="S126" s="255"/>
      <c r="T126" s="256"/>
      <c r="AT126" s="257" t="s">
        <v>159</v>
      </c>
      <c r="AU126" s="257" t="s">
        <v>89</v>
      </c>
      <c r="AV126" s="14" t="s">
        <v>149</v>
      </c>
      <c r="AW126" s="14" t="s">
        <v>40</v>
      </c>
      <c r="AX126" s="14" t="s">
        <v>87</v>
      </c>
      <c r="AY126" s="257" t="s">
        <v>142</v>
      </c>
    </row>
    <row r="127" s="11" customFormat="1" ht="22.8" customHeight="1">
      <c r="B127" s="196"/>
      <c r="C127" s="197"/>
      <c r="D127" s="198" t="s">
        <v>78</v>
      </c>
      <c r="E127" s="210" t="s">
        <v>169</v>
      </c>
      <c r="F127" s="210" t="s">
        <v>288</v>
      </c>
      <c r="G127" s="197"/>
      <c r="H127" s="197"/>
      <c r="I127" s="200"/>
      <c r="J127" s="211">
        <f>BK127</f>
        <v>0</v>
      </c>
      <c r="K127" s="197"/>
      <c r="L127" s="202"/>
      <c r="M127" s="203"/>
      <c r="N127" s="204"/>
      <c r="O127" s="204"/>
      <c r="P127" s="205">
        <f>SUM(P128:P145)</f>
        <v>0</v>
      </c>
      <c r="Q127" s="204"/>
      <c r="R127" s="205">
        <f>SUM(R128:R145)</f>
        <v>712.51268900000002</v>
      </c>
      <c r="S127" s="204"/>
      <c r="T127" s="206">
        <f>SUM(T128:T145)</f>
        <v>0</v>
      </c>
      <c r="AR127" s="207" t="s">
        <v>87</v>
      </c>
      <c r="AT127" s="208" t="s">
        <v>78</v>
      </c>
      <c r="AU127" s="208" t="s">
        <v>87</v>
      </c>
      <c r="AY127" s="207" t="s">
        <v>142</v>
      </c>
      <c r="BK127" s="209">
        <f>SUM(BK128:BK145)</f>
        <v>0</v>
      </c>
    </row>
    <row r="128" s="1" customFormat="1" ht="16.5" customHeight="1">
      <c r="B128" s="39"/>
      <c r="C128" s="212" t="s">
        <v>202</v>
      </c>
      <c r="D128" s="212" t="s">
        <v>144</v>
      </c>
      <c r="E128" s="213" t="s">
        <v>289</v>
      </c>
      <c r="F128" s="214" t="s">
        <v>290</v>
      </c>
      <c r="G128" s="215" t="s">
        <v>147</v>
      </c>
      <c r="H128" s="216">
        <v>1622.52</v>
      </c>
      <c r="I128" s="217"/>
      <c r="J128" s="218">
        <f>ROUND(I128*H128,2)</f>
        <v>0</v>
      </c>
      <c r="K128" s="214" t="s">
        <v>148</v>
      </c>
      <c r="L128" s="44"/>
      <c r="M128" s="219" t="s">
        <v>39</v>
      </c>
      <c r="N128" s="220" t="s">
        <v>50</v>
      </c>
      <c r="O128" s="84"/>
      <c r="P128" s="221">
        <f>O128*H128</f>
        <v>0</v>
      </c>
      <c r="Q128" s="221">
        <v>0</v>
      </c>
      <c r="R128" s="221">
        <f>Q128*H128</f>
        <v>0</v>
      </c>
      <c r="S128" s="221">
        <v>0</v>
      </c>
      <c r="T128" s="222">
        <f>S128*H128</f>
        <v>0</v>
      </c>
      <c r="AR128" s="223" t="s">
        <v>149</v>
      </c>
      <c r="AT128" s="223" t="s">
        <v>144</v>
      </c>
      <c r="AU128" s="223" t="s">
        <v>89</v>
      </c>
      <c r="AY128" s="17" t="s">
        <v>142</v>
      </c>
      <c r="BE128" s="224">
        <f>IF(N128="základní",J128,0)</f>
        <v>0</v>
      </c>
      <c r="BF128" s="224">
        <f>IF(N128="snížená",J128,0)</f>
        <v>0</v>
      </c>
      <c r="BG128" s="224">
        <f>IF(N128="zákl. přenesená",J128,0)</f>
        <v>0</v>
      </c>
      <c r="BH128" s="224">
        <f>IF(N128="sníž. přenesená",J128,0)</f>
        <v>0</v>
      </c>
      <c r="BI128" s="224">
        <f>IF(N128="nulová",J128,0)</f>
        <v>0</v>
      </c>
      <c r="BJ128" s="17" t="s">
        <v>87</v>
      </c>
      <c r="BK128" s="224">
        <f>ROUND(I128*H128,2)</f>
        <v>0</v>
      </c>
      <c r="BL128" s="17" t="s">
        <v>149</v>
      </c>
      <c r="BM128" s="223" t="s">
        <v>291</v>
      </c>
    </row>
    <row r="129" s="1" customFormat="1" ht="16.5" customHeight="1">
      <c r="B129" s="39"/>
      <c r="C129" s="212" t="s">
        <v>206</v>
      </c>
      <c r="D129" s="212" t="s">
        <v>144</v>
      </c>
      <c r="E129" s="213" t="s">
        <v>292</v>
      </c>
      <c r="F129" s="214" t="s">
        <v>293</v>
      </c>
      <c r="G129" s="215" t="s">
        <v>147</v>
      </c>
      <c r="H129" s="216">
        <v>1622.52</v>
      </c>
      <c r="I129" s="217"/>
      <c r="J129" s="218">
        <f>ROUND(I129*H129,2)</f>
        <v>0</v>
      </c>
      <c r="K129" s="214" t="s">
        <v>148</v>
      </c>
      <c r="L129" s="44"/>
      <c r="M129" s="219" t="s">
        <v>39</v>
      </c>
      <c r="N129" s="220" t="s">
        <v>50</v>
      </c>
      <c r="O129" s="84"/>
      <c r="P129" s="221">
        <f>O129*H129</f>
        <v>0</v>
      </c>
      <c r="Q129" s="221">
        <v>0</v>
      </c>
      <c r="R129" s="221">
        <f>Q129*H129</f>
        <v>0</v>
      </c>
      <c r="S129" s="221">
        <v>0</v>
      </c>
      <c r="T129" s="222">
        <f>S129*H129</f>
        <v>0</v>
      </c>
      <c r="AR129" s="223" t="s">
        <v>149</v>
      </c>
      <c r="AT129" s="223" t="s">
        <v>144</v>
      </c>
      <c r="AU129" s="223" t="s">
        <v>89</v>
      </c>
      <c r="AY129" s="17" t="s">
        <v>142</v>
      </c>
      <c r="BE129" s="224">
        <f>IF(N129="základní",J129,0)</f>
        <v>0</v>
      </c>
      <c r="BF129" s="224">
        <f>IF(N129="snížená",J129,0)</f>
        <v>0</v>
      </c>
      <c r="BG129" s="224">
        <f>IF(N129="zákl. přenesená",J129,0)</f>
        <v>0</v>
      </c>
      <c r="BH129" s="224">
        <f>IF(N129="sníž. přenesená",J129,0)</f>
        <v>0</v>
      </c>
      <c r="BI129" s="224">
        <f>IF(N129="nulová",J129,0)</f>
        <v>0</v>
      </c>
      <c r="BJ129" s="17" t="s">
        <v>87</v>
      </c>
      <c r="BK129" s="224">
        <f>ROUND(I129*H129,2)</f>
        <v>0</v>
      </c>
      <c r="BL129" s="17" t="s">
        <v>149</v>
      </c>
      <c r="BM129" s="223" t="s">
        <v>294</v>
      </c>
    </row>
    <row r="130" s="13" customFormat="1">
      <c r="B130" s="236"/>
      <c r="C130" s="237"/>
      <c r="D130" s="227" t="s">
        <v>159</v>
      </c>
      <c r="E130" s="238" t="s">
        <v>39</v>
      </c>
      <c r="F130" s="239" t="s">
        <v>271</v>
      </c>
      <c r="G130" s="237"/>
      <c r="H130" s="240">
        <v>1196</v>
      </c>
      <c r="I130" s="241"/>
      <c r="J130" s="237"/>
      <c r="K130" s="237"/>
      <c r="L130" s="242"/>
      <c r="M130" s="243"/>
      <c r="N130" s="244"/>
      <c r="O130" s="244"/>
      <c r="P130" s="244"/>
      <c r="Q130" s="244"/>
      <c r="R130" s="244"/>
      <c r="S130" s="244"/>
      <c r="T130" s="245"/>
      <c r="AT130" s="246" t="s">
        <v>159</v>
      </c>
      <c r="AU130" s="246" t="s">
        <v>89</v>
      </c>
      <c r="AV130" s="13" t="s">
        <v>89</v>
      </c>
      <c r="AW130" s="13" t="s">
        <v>40</v>
      </c>
      <c r="AX130" s="13" t="s">
        <v>79</v>
      </c>
      <c r="AY130" s="246" t="s">
        <v>142</v>
      </c>
    </row>
    <row r="131" s="13" customFormat="1">
      <c r="B131" s="236"/>
      <c r="C131" s="237"/>
      <c r="D131" s="227" t="s">
        <v>159</v>
      </c>
      <c r="E131" s="238" t="s">
        <v>39</v>
      </c>
      <c r="F131" s="239" t="s">
        <v>272</v>
      </c>
      <c r="G131" s="237"/>
      <c r="H131" s="240">
        <v>316.51999999999998</v>
      </c>
      <c r="I131" s="241"/>
      <c r="J131" s="237"/>
      <c r="K131" s="237"/>
      <c r="L131" s="242"/>
      <c r="M131" s="243"/>
      <c r="N131" s="244"/>
      <c r="O131" s="244"/>
      <c r="P131" s="244"/>
      <c r="Q131" s="244"/>
      <c r="R131" s="244"/>
      <c r="S131" s="244"/>
      <c r="T131" s="245"/>
      <c r="AT131" s="246" t="s">
        <v>159</v>
      </c>
      <c r="AU131" s="246" t="s">
        <v>89</v>
      </c>
      <c r="AV131" s="13" t="s">
        <v>89</v>
      </c>
      <c r="AW131" s="13" t="s">
        <v>40</v>
      </c>
      <c r="AX131" s="13" t="s">
        <v>79</v>
      </c>
      <c r="AY131" s="246" t="s">
        <v>142</v>
      </c>
    </row>
    <row r="132" s="13" customFormat="1">
      <c r="B132" s="236"/>
      <c r="C132" s="237"/>
      <c r="D132" s="227" t="s">
        <v>159</v>
      </c>
      <c r="E132" s="238" t="s">
        <v>39</v>
      </c>
      <c r="F132" s="239" t="s">
        <v>273</v>
      </c>
      <c r="G132" s="237"/>
      <c r="H132" s="240">
        <v>110</v>
      </c>
      <c r="I132" s="241"/>
      <c r="J132" s="237"/>
      <c r="K132" s="237"/>
      <c r="L132" s="242"/>
      <c r="M132" s="243"/>
      <c r="N132" s="244"/>
      <c r="O132" s="244"/>
      <c r="P132" s="244"/>
      <c r="Q132" s="244"/>
      <c r="R132" s="244"/>
      <c r="S132" s="244"/>
      <c r="T132" s="245"/>
      <c r="AT132" s="246" t="s">
        <v>159</v>
      </c>
      <c r="AU132" s="246" t="s">
        <v>89</v>
      </c>
      <c r="AV132" s="13" t="s">
        <v>89</v>
      </c>
      <c r="AW132" s="13" t="s">
        <v>40</v>
      </c>
      <c r="AX132" s="13" t="s">
        <v>79</v>
      </c>
      <c r="AY132" s="246" t="s">
        <v>142</v>
      </c>
    </row>
    <row r="133" s="14" customFormat="1">
      <c r="B133" s="247"/>
      <c r="C133" s="248"/>
      <c r="D133" s="227" t="s">
        <v>159</v>
      </c>
      <c r="E133" s="249" t="s">
        <v>39</v>
      </c>
      <c r="F133" s="250" t="s">
        <v>163</v>
      </c>
      <c r="G133" s="248"/>
      <c r="H133" s="251">
        <v>1622.52</v>
      </c>
      <c r="I133" s="252"/>
      <c r="J133" s="248"/>
      <c r="K133" s="248"/>
      <c r="L133" s="253"/>
      <c r="M133" s="254"/>
      <c r="N133" s="255"/>
      <c r="O133" s="255"/>
      <c r="P133" s="255"/>
      <c r="Q133" s="255"/>
      <c r="R133" s="255"/>
      <c r="S133" s="255"/>
      <c r="T133" s="256"/>
      <c r="AT133" s="257" t="s">
        <v>159</v>
      </c>
      <c r="AU133" s="257" t="s">
        <v>89</v>
      </c>
      <c r="AV133" s="14" t="s">
        <v>149</v>
      </c>
      <c r="AW133" s="14" t="s">
        <v>40</v>
      </c>
      <c r="AX133" s="14" t="s">
        <v>87</v>
      </c>
      <c r="AY133" s="257" t="s">
        <v>142</v>
      </c>
    </row>
    <row r="134" s="1" customFormat="1" ht="24" customHeight="1">
      <c r="B134" s="39"/>
      <c r="C134" s="212" t="s">
        <v>210</v>
      </c>
      <c r="D134" s="212" t="s">
        <v>144</v>
      </c>
      <c r="E134" s="213" t="s">
        <v>295</v>
      </c>
      <c r="F134" s="214" t="s">
        <v>296</v>
      </c>
      <c r="G134" s="215" t="s">
        <v>147</v>
      </c>
      <c r="H134" s="216">
        <v>1622.52</v>
      </c>
      <c r="I134" s="217"/>
      <c r="J134" s="218">
        <f>ROUND(I134*H134,2)</f>
        <v>0</v>
      </c>
      <c r="K134" s="214" t="s">
        <v>148</v>
      </c>
      <c r="L134" s="44"/>
      <c r="M134" s="219" t="s">
        <v>39</v>
      </c>
      <c r="N134" s="220" t="s">
        <v>50</v>
      </c>
      <c r="O134" s="84"/>
      <c r="P134" s="221">
        <f>O134*H134</f>
        <v>0</v>
      </c>
      <c r="Q134" s="221">
        <v>0.1837</v>
      </c>
      <c r="R134" s="221">
        <f>Q134*H134</f>
        <v>298.05692399999998</v>
      </c>
      <c r="S134" s="221">
        <v>0</v>
      </c>
      <c r="T134" s="222">
        <f>S134*H134</f>
        <v>0</v>
      </c>
      <c r="AR134" s="223" t="s">
        <v>149</v>
      </c>
      <c r="AT134" s="223" t="s">
        <v>144</v>
      </c>
      <c r="AU134" s="223" t="s">
        <v>89</v>
      </c>
      <c r="AY134" s="17" t="s">
        <v>142</v>
      </c>
      <c r="BE134" s="224">
        <f>IF(N134="základní",J134,0)</f>
        <v>0</v>
      </c>
      <c r="BF134" s="224">
        <f>IF(N134="snížená",J134,0)</f>
        <v>0</v>
      </c>
      <c r="BG134" s="224">
        <f>IF(N134="zákl. přenesená",J134,0)</f>
        <v>0</v>
      </c>
      <c r="BH134" s="224">
        <f>IF(N134="sníž. přenesená",J134,0)</f>
        <v>0</v>
      </c>
      <c r="BI134" s="224">
        <f>IF(N134="nulová",J134,0)</f>
        <v>0</v>
      </c>
      <c r="BJ134" s="17" t="s">
        <v>87</v>
      </c>
      <c r="BK134" s="224">
        <f>ROUND(I134*H134,2)</f>
        <v>0</v>
      </c>
      <c r="BL134" s="17" t="s">
        <v>149</v>
      </c>
      <c r="BM134" s="223" t="s">
        <v>297</v>
      </c>
    </row>
    <row r="135" s="13" customFormat="1">
      <c r="B135" s="236"/>
      <c r="C135" s="237"/>
      <c r="D135" s="227" t="s">
        <v>159</v>
      </c>
      <c r="E135" s="238" t="s">
        <v>39</v>
      </c>
      <c r="F135" s="239" t="s">
        <v>271</v>
      </c>
      <c r="G135" s="237"/>
      <c r="H135" s="240">
        <v>1196</v>
      </c>
      <c r="I135" s="241"/>
      <c r="J135" s="237"/>
      <c r="K135" s="237"/>
      <c r="L135" s="242"/>
      <c r="M135" s="243"/>
      <c r="N135" s="244"/>
      <c r="O135" s="244"/>
      <c r="P135" s="244"/>
      <c r="Q135" s="244"/>
      <c r="R135" s="244"/>
      <c r="S135" s="244"/>
      <c r="T135" s="245"/>
      <c r="AT135" s="246" t="s">
        <v>159</v>
      </c>
      <c r="AU135" s="246" t="s">
        <v>89</v>
      </c>
      <c r="AV135" s="13" t="s">
        <v>89</v>
      </c>
      <c r="AW135" s="13" t="s">
        <v>40</v>
      </c>
      <c r="AX135" s="13" t="s">
        <v>79</v>
      </c>
      <c r="AY135" s="246" t="s">
        <v>142</v>
      </c>
    </row>
    <row r="136" s="13" customFormat="1">
      <c r="B136" s="236"/>
      <c r="C136" s="237"/>
      <c r="D136" s="227" t="s">
        <v>159</v>
      </c>
      <c r="E136" s="238" t="s">
        <v>39</v>
      </c>
      <c r="F136" s="239" t="s">
        <v>272</v>
      </c>
      <c r="G136" s="237"/>
      <c r="H136" s="240">
        <v>316.51999999999998</v>
      </c>
      <c r="I136" s="241"/>
      <c r="J136" s="237"/>
      <c r="K136" s="237"/>
      <c r="L136" s="242"/>
      <c r="M136" s="243"/>
      <c r="N136" s="244"/>
      <c r="O136" s="244"/>
      <c r="P136" s="244"/>
      <c r="Q136" s="244"/>
      <c r="R136" s="244"/>
      <c r="S136" s="244"/>
      <c r="T136" s="245"/>
      <c r="AT136" s="246" t="s">
        <v>159</v>
      </c>
      <c r="AU136" s="246" t="s">
        <v>89</v>
      </c>
      <c r="AV136" s="13" t="s">
        <v>89</v>
      </c>
      <c r="AW136" s="13" t="s">
        <v>40</v>
      </c>
      <c r="AX136" s="13" t="s">
        <v>79</v>
      </c>
      <c r="AY136" s="246" t="s">
        <v>142</v>
      </c>
    </row>
    <row r="137" s="13" customFormat="1">
      <c r="B137" s="236"/>
      <c r="C137" s="237"/>
      <c r="D137" s="227" t="s">
        <v>159</v>
      </c>
      <c r="E137" s="238" t="s">
        <v>39</v>
      </c>
      <c r="F137" s="239" t="s">
        <v>273</v>
      </c>
      <c r="G137" s="237"/>
      <c r="H137" s="240">
        <v>110</v>
      </c>
      <c r="I137" s="241"/>
      <c r="J137" s="237"/>
      <c r="K137" s="237"/>
      <c r="L137" s="242"/>
      <c r="M137" s="243"/>
      <c r="N137" s="244"/>
      <c r="O137" s="244"/>
      <c r="P137" s="244"/>
      <c r="Q137" s="244"/>
      <c r="R137" s="244"/>
      <c r="S137" s="244"/>
      <c r="T137" s="245"/>
      <c r="AT137" s="246" t="s">
        <v>159</v>
      </c>
      <c r="AU137" s="246" t="s">
        <v>89</v>
      </c>
      <c r="AV137" s="13" t="s">
        <v>89</v>
      </c>
      <c r="AW137" s="13" t="s">
        <v>40</v>
      </c>
      <c r="AX137" s="13" t="s">
        <v>79</v>
      </c>
      <c r="AY137" s="246" t="s">
        <v>142</v>
      </c>
    </row>
    <row r="138" s="14" customFormat="1">
      <c r="B138" s="247"/>
      <c r="C138" s="248"/>
      <c r="D138" s="227" t="s">
        <v>159</v>
      </c>
      <c r="E138" s="249" t="s">
        <v>39</v>
      </c>
      <c r="F138" s="250" t="s">
        <v>163</v>
      </c>
      <c r="G138" s="248"/>
      <c r="H138" s="251">
        <v>1622.52</v>
      </c>
      <c r="I138" s="252"/>
      <c r="J138" s="248"/>
      <c r="K138" s="248"/>
      <c r="L138" s="253"/>
      <c r="M138" s="254"/>
      <c r="N138" s="255"/>
      <c r="O138" s="255"/>
      <c r="P138" s="255"/>
      <c r="Q138" s="255"/>
      <c r="R138" s="255"/>
      <c r="S138" s="255"/>
      <c r="T138" s="256"/>
      <c r="AT138" s="257" t="s">
        <v>159</v>
      </c>
      <c r="AU138" s="257" t="s">
        <v>89</v>
      </c>
      <c r="AV138" s="14" t="s">
        <v>149</v>
      </c>
      <c r="AW138" s="14" t="s">
        <v>40</v>
      </c>
      <c r="AX138" s="14" t="s">
        <v>87</v>
      </c>
      <c r="AY138" s="257" t="s">
        <v>142</v>
      </c>
    </row>
    <row r="139" s="1" customFormat="1" ht="16.5" customHeight="1">
      <c r="B139" s="39"/>
      <c r="C139" s="263" t="s">
        <v>217</v>
      </c>
      <c r="D139" s="263" t="s">
        <v>246</v>
      </c>
      <c r="E139" s="264" t="s">
        <v>298</v>
      </c>
      <c r="F139" s="265" t="s">
        <v>299</v>
      </c>
      <c r="G139" s="266" t="s">
        <v>147</v>
      </c>
      <c r="H139" s="267">
        <v>1207.96</v>
      </c>
      <c r="I139" s="268"/>
      <c r="J139" s="269">
        <f>ROUND(I139*H139,2)</f>
        <v>0</v>
      </c>
      <c r="K139" s="265" t="s">
        <v>148</v>
      </c>
      <c r="L139" s="270"/>
      <c r="M139" s="271" t="s">
        <v>39</v>
      </c>
      <c r="N139" s="272" t="s">
        <v>50</v>
      </c>
      <c r="O139" s="84"/>
      <c r="P139" s="221">
        <f>O139*H139</f>
        <v>0</v>
      </c>
      <c r="Q139" s="221">
        <v>0.222</v>
      </c>
      <c r="R139" s="221">
        <f>Q139*H139</f>
        <v>268.16712000000001</v>
      </c>
      <c r="S139" s="221">
        <v>0</v>
      </c>
      <c r="T139" s="222">
        <f>S139*H139</f>
        <v>0</v>
      </c>
      <c r="AR139" s="223" t="s">
        <v>188</v>
      </c>
      <c r="AT139" s="223" t="s">
        <v>246</v>
      </c>
      <c r="AU139" s="223" t="s">
        <v>89</v>
      </c>
      <c r="AY139" s="17" t="s">
        <v>142</v>
      </c>
      <c r="BE139" s="224">
        <f>IF(N139="základní",J139,0)</f>
        <v>0</v>
      </c>
      <c r="BF139" s="224">
        <f>IF(N139="snížená",J139,0)</f>
        <v>0</v>
      </c>
      <c r="BG139" s="224">
        <f>IF(N139="zákl. přenesená",J139,0)</f>
        <v>0</v>
      </c>
      <c r="BH139" s="224">
        <f>IF(N139="sníž. přenesená",J139,0)</f>
        <v>0</v>
      </c>
      <c r="BI139" s="224">
        <f>IF(N139="nulová",J139,0)</f>
        <v>0</v>
      </c>
      <c r="BJ139" s="17" t="s">
        <v>87</v>
      </c>
      <c r="BK139" s="224">
        <f>ROUND(I139*H139,2)</f>
        <v>0</v>
      </c>
      <c r="BL139" s="17" t="s">
        <v>149</v>
      </c>
      <c r="BM139" s="223" t="s">
        <v>300</v>
      </c>
    </row>
    <row r="140" s="1" customFormat="1">
      <c r="B140" s="39"/>
      <c r="C140" s="40"/>
      <c r="D140" s="227" t="s">
        <v>269</v>
      </c>
      <c r="E140" s="40"/>
      <c r="F140" s="273" t="s">
        <v>301</v>
      </c>
      <c r="G140" s="40"/>
      <c r="H140" s="40"/>
      <c r="I140" s="136"/>
      <c r="J140" s="40"/>
      <c r="K140" s="40"/>
      <c r="L140" s="44"/>
      <c r="M140" s="274"/>
      <c r="N140" s="84"/>
      <c r="O140" s="84"/>
      <c r="P140" s="84"/>
      <c r="Q140" s="84"/>
      <c r="R140" s="84"/>
      <c r="S140" s="84"/>
      <c r="T140" s="85"/>
      <c r="AT140" s="17" t="s">
        <v>269</v>
      </c>
      <c r="AU140" s="17" t="s">
        <v>89</v>
      </c>
    </row>
    <row r="141" s="13" customFormat="1">
      <c r="B141" s="236"/>
      <c r="C141" s="237"/>
      <c r="D141" s="227" t="s">
        <v>159</v>
      </c>
      <c r="E141" s="237"/>
      <c r="F141" s="239" t="s">
        <v>302</v>
      </c>
      <c r="G141" s="237"/>
      <c r="H141" s="240">
        <v>1207.96</v>
      </c>
      <c r="I141" s="241"/>
      <c r="J141" s="237"/>
      <c r="K141" s="237"/>
      <c r="L141" s="242"/>
      <c r="M141" s="243"/>
      <c r="N141" s="244"/>
      <c r="O141" s="244"/>
      <c r="P141" s="244"/>
      <c r="Q141" s="244"/>
      <c r="R141" s="244"/>
      <c r="S141" s="244"/>
      <c r="T141" s="245"/>
      <c r="AT141" s="246" t="s">
        <v>159</v>
      </c>
      <c r="AU141" s="246" t="s">
        <v>89</v>
      </c>
      <c r="AV141" s="13" t="s">
        <v>89</v>
      </c>
      <c r="AW141" s="13" t="s">
        <v>4</v>
      </c>
      <c r="AX141" s="13" t="s">
        <v>87</v>
      </c>
      <c r="AY141" s="246" t="s">
        <v>142</v>
      </c>
    </row>
    <row r="142" s="1" customFormat="1" ht="16.5" customHeight="1">
      <c r="B142" s="39"/>
      <c r="C142" s="263" t="s">
        <v>222</v>
      </c>
      <c r="D142" s="263" t="s">
        <v>246</v>
      </c>
      <c r="E142" s="264" t="s">
        <v>303</v>
      </c>
      <c r="F142" s="265" t="s">
        <v>304</v>
      </c>
      <c r="G142" s="266" t="s">
        <v>147</v>
      </c>
      <c r="H142" s="267">
        <v>319.685</v>
      </c>
      <c r="I142" s="268"/>
      <c r="J142" s="269">
        <f>ROUND(I142*H142,2)</f>
        <v>0</v>
      </c>
      <c r="K142" s="265" t="s">
        <v>148</v>
      </c>
      <c r="L142" s="270"/>
      <c r="M142" s="271" t="s">
        <v>39</v>
      </c>
      <c r="N142" s="272" t="s">
        <v>50</v>
      </c>
      <c r="O142" s="84"/>
      <c r="P142" s="221">
        <f>O142*H142</f>
        <v>0</v>
      </c>
      <c r="Q142" s="221">
        <v>0.41699999999999998</v>
      </c>
      <c r="R142" s="221">
        <f>Q142*H142</f>
        <v>133.30864499999998</v>
      </c>
      <c r="S142" s="221">
        <v>0</v>
      </c>
      <c r="T142" s="222">
        <f>S142*H142</f>
        <v>0</v>
      </c>
      <c r="AR142" s="223" t="s">
        <v>188</v>
      </c>
      <c r="AT142" s="223" t="s">
        <v>246</v>
      </c>
      <c r="AU142" s="223" t="s">
        <v>89</v>
      </c>
      <c r="AY142" s="17" t="s">
        <v>142</v>
      </c>
      <c r="BE142" s="224">
        <f>IF(N142="základní",J142,0)</f>
        <v>0</v>
      </c>
      <c r="BF142" s="224">
        <f>IF(N142="snížená",J142,0)</f>
        <v>0</v>
      </c>
      <c r="BG142" s="224">
        <f>IF(N142="zákl. přenesená",J142,0)</f>
        <v>0</v>
      </c>
      <c r="BH142" s="224">
        <f>IF(N142="sníž. přenesená",J142,0)</f>
        <v>0</v>
      </c>
      <c r="BI142" s="224">
        <f>IF(N142="nulová",J142,0)</f>
        <v>0</v>
      </c>
      <c r="BJ142" s="17" t="s">
        <v>87</v>
      </c>
      <c r="BK142" s="224">
        <f>ROUND(I142*H142,2)</f>
        <v>0</v>
      </c>
      <c r="BL142" s="17" t="s">
        <v>149</v>
      </c>
      <c r="BM142" s="223" t="s">
        <v>305</v>
      </c>
    </row>
    <row r="143" s="1" customFormat="1">
      <c r="B143" s="39"/>
      <c r="C143" s="40"/>
      <c r="D143" s="227" t="s">
        <v>269</v>
      </c>
      <c r="E143" s="40"/>
      <c r="F143" s="273" t="s">
        <v>306</v>
      </c>
      <c r="G143" s="40"/>
      <c r="H143" s="40"/>
      <c r="I143" s="136"/>
      <c r="J143" s="40"/>
      <c r="K143" s="40"/>
      <c r="L143" s="44"/>
      <c r="M143" s="274"/>
      <c r="N143" s="84"/>
      <c r="O143" s="84"/>
      <c r="P143" s="84"/>
      <c r="Q143" s="84"/>
      <c r="R143" s="84"/>
      <c r="S143" s="84"/>
      <c r="T143" s="85"/>
      <c r="AT143" s="17" t="s">
        <v>269</v>
      </c>
      <c r="AU143" s="17" t="s">
        <v>89</v>
      </c>
    </row>
    <row r="144" s="13" customFormat="1">
      <c r="B144" s="236"/>
      <c r="C144" s="237"/>
      <c r="D144" s="227" t="s">
        <v>159</v>
      </c>
      <c r="E144" s="237"/>
      <c r="F144" s="239" t="s">
        <v>307</v>
      </c>
      <c r="G144" s="237"/>
      <c r="H144" s="240">
        <v>319.685</v>
      </c>
      <c r="I144" s="241"/>
      <c r="J144" s="237"/>
      <c r="K144" s="237"/>
      <c r="L144" s="242"/>
      <c r="M144" s="243"/>
      <c r="N144" s="244"/>
      <c r="O144" s="244"/>
      <c r="P144" s="244"/>
      <c r="Q144" s="244"/>
      <c r="R144" s="244"/>
      <c r="S144" s="244"/>
      <c r="T144" s="245"/>
      <c r="AT144" s="246" t="s">
        <v>159</v>
      </c>
      <c r="AU144" s="246" t="s">
        <v>89</v>
      </c>
      <c r="AV144" s="13" t="s">
        <v>89</v>
      </c>
      <c r="AW144" s="13" t="s">
        <v>4</v>
      </c>
      <c r="AX144" s="13" t="s">
        <v>87</v>
      </c>
      <c r="AY144" s="246" t="s">
        <v>142</v>
      </c>
    </row>
    <row r="145" s="1" customFormat="1" ht="16.5" customHeight="1">
      <c r="B145" s="39"/>
      <c r="C145" s="263" t="s">
        <v>8</v>
      </c>
      <c r="D145" s="263" t="s">
        <v>246</v>
      </c>
      <c r="E145" s="264" t="s">
        <v>308</v>
      </c>
      <c r="F145" s="265" t="s">
        <v>309</v>
      </c>
      <c r="G145" s="266" t="s">
        <v>147</v>
      </c>
      <c r="H145" s="267">
        <v>110</v>
      </c>
      <c r="I145" s="268"/>
      <c r="J145" s="269">
        <f>ROUND(I145*H145,2)</f>
        <v>0</v>
      </c>
      <c r="K145" s="265" t="s">
        <v>148</v>
      </c>
      <c r="L145" s="270"/>
      <c r="M145" s="271" t="s">
        <v>39</v>
      </c>
      <c r="N145" s="272" t="s">
        <v>50</v>
      </c>
      <c r="O145" s="84"/>
      <c r="P145" s="221">
        <f>O145*H145</f>
        <v>0</v>
      </c>
      <c r="Q145" s="221">
        <v>0.11799999999999999</v>
      </c>
      <c r="R145" s="221">
        <f>Q145*H145</f>
        <v>12.979999999999999</v>
      </c>
      <c r="S145" s="221">
        <v>0</v>
      </c>
      <c r="T145" s="222">
        <f>S145*H145</f>
        <v>0</v>
      </c>
      <c r="AR145" s="223" t="s">
        <v>188</v>
      </c>
      <c r="AT145" s="223" t="s">
        <v>246</v>
      </c>
      <c r="AU145" s="223" t="s">
        <v>89</v>
      </c>
      <c r="AY145" s="17" t="s">
        <v>142</v>
      </c>
      <c r="BE145" s="224">
        <f>IF(N145="základní",J145,0)</f>
        <v>0</v>
      </c>
      <c r="BF145" s="224">
        <f>IF(N145="snížená",J145,0)</f>
        <v>0</v>
      </c>
      <c r="BG145" s="224">
        <f>IF(N145="zákl. přenesená",J145,0)</f>
        <v>0</v>
      </c>
      <c r="BH145" s="224">
        <f>IF(N145="sníž. přenesená",J145,0)</f>
        <v>0</v>
      </c>
      <c r="BI145" s="224">
        <f>IF(N145="nulová",J145,0)</f>
        <v>0</v>
      </c>
      <c r="BJ145" s="17" t="s">
        <v>87</v>
      </c>
      <c r="BK145" s="224">
        <f>ROUND(I145*H145,2)</f>
        <v>0</v>
      </c>
      <c r="BL145" s="17" t="s">
        <v>149</v>
      </c>
      <c r="BM145" s="223" t="s">
        <v>310</v>
      </c>
    </row>
    <row r="146" s="11" customFormat="1" ht="22.8" customHeight="1">
      <c r="B146" s="196"/>
      <c r="C146" s="197"/>
      <c r="D146" s="198" t="s">
        <v>78</v>
      </c>
      <c r="E146" s="210" t="s">
        <v>177</v>
      </c>
      <c r="F146" s="210" t="s">
        <v>311</v>
      </c>
      <c r="G146" s="197"/>
      <c r="H146" s="197"/>
      <c r="I146" s="200"/>
      <c r="J146" s="211">
        <f>BK146</f>
        <v>0</v>
      </c>
      <c r="K146" s="197"/>
      <c r="L146" s="202"/>
      <c r="M146" s="203"/>
      <c r="N146" s="204"/>
      <c r="O146" s="204"/>
      <c r="P146" s="205">
        <f>SUM(P147:P148)</f>
        <v>0</v>
      </c>
      <c r="Q146" s="204"/>
      <c r="R146" s="205">
        <f>SUM(R147:R148)</f>
        <v>74.412000000000006</v>
      </c>
      <c r="S146" s="204"/>
      <c r="T146" s="206">
        <f>SUM(T147:T148)</f>
        <v>0</v>
      </c>
      <c r="AR146" s="207" t="s">
        <v>87</v>
      </c>
      <c r="AT146" s="208" t="s">
        <v>78</v>
      </c>
      <c r="AU146" s="208" t="s">
        <v>87</v>
      </c>
      <c r="AY146" s="207" t="s">
        <v>142</v>
      </c>
      <c r="BK146" s="209">
        <f>SUM(BK147:BK148)</f>
        <v>0</v>
      </c>
    </row>
    <row r="147" s="1" customFormat="1" ht="16.5" customHeight="1">
      <c r="B147" s="39"/>
      <c r="C147" s="212" t="s">
        <v>229</v>
      </c>
      <c r="D147" s="212" t="s">
        <v>144</v>
      </c>
      <c r="E147" s="213" t="s">
        <v>312</v>
      </c>
      <c r="F147" s="214" t="s">
        <v>313</v>
      </c>
      <c r="G147" s="215" t="s">
        <v>147</v>
      </c>
      <c r="H147" s="216">
        <v>270</v>
      </c>
      <c r="I147" s="217"/>
      <c r="J147" s="218">
        <f>ROUND(I147*H147,2)</f>
        <v>0</v>
      </c>
      <c r="K147" s="214" t="s">
        <v>148</v>
      </c>
      <c r="L147" s="44"/>
      <c r="M147" s="219" t="s">
        <v>39</v>
      </c>
      <c r="N147" s="220" t="s">
        <v>50</v>
      </c>
      <c r="O147" s="84"/>
      <c r="P147" s="221">
        <f>O147*H147</f>
        <v>0</v>
      </c>
      <c r="Q147" s="221">
        <v>0.27560000000000001</v>
      </c>
      <c r="R147" s="221">
        <f>Q147*H147</f>
        <v>74.412000000000006</v>
      </c>
      <c r="S147" s="221">
        <v>0</v>
      </c>
      <c r="T147" s="222">
        <f>S147*H147</f>
        <v>0</v>
      </c>
      <c r="AR147" s="223" t="s">
        <v>149</v>
      </c>
      <c r="AT147" s="223" t="s">
        <v>144</v>
      </c>
      <c r="AU147" s="223" t="s">
        <v>89</v>
      </c>
      <c r="AY147" s="17" t="s">
        <v>142</v>
      </c>
      <c r="BE147" s="224">
        <f>IF(N147="základní",J147,0)</f>
        <v>0</v>
      </c>
      <c r="BF147" s="224">
        <f>IF(N147="snížená",J147,0)</f>
        <v>0</v>
      </c>
      <c r="BG147" s="224">
        <f>IF(N147="zákl. přenesená",J147,0)</f>
        <v>0</v>
      </c>
      <c r="BH147" s="224">
        <f>IF(N147="sníž. přenesená",J147,0)</f>
        <v>0</v>
      </c>
      <c r="BI147" s="224">
        <f>IF(N147="nulová",J147,0)</f>
        <v>0</v>
      </c>
      <c r="BJ147" s="17" t="s">
        <v>87</v>
      </c>
      <c r="BK147" s="224">
        <f>ROUND(I147*H147,2)</f>
        <v>0</v>
      </c>
      <c r="BL147" s="17" t="s">
        <v>149</v>
      </c>
      <c r="BM147" s="223" t="s">
        <v>314</v>
      </c>
    </row>
    <row r="148" s="13" customFormat="1">
      <c r="B148" s="236"/>
      <c r="C148" s="237"/>
      <c r="D148" s="227" t="s">
        <v>159</v>
      </c>
      <c r="E148" s="238" t="s">
        <v>39</v>
      </c>
      <c r="F148" s="239" t="s">
        <v>315</v>
      </c>
      <c r="G148" s="237"/>
      <c r="H148" s="240">
        <v>270</v>
      </c>
      <c r="I148" s="241"/>
      <c r="J148" s="237"/>
      <c r="K148" s="237"/>
      <c r="L148" s="242"/>
      <c r="M148" s="243"/>
      <c r="N148" s="244"/>
      <c r="O148" s="244"/>
      <c r="P148" s="244"/>
      <c r="Q148" s="244"/>
      <c r="R148" s="244"/>
      <c r="S148" s="244"/>
      <c r="T148" s="245"/>
      <c r="AT148" s="246" t="s">
        <v>159</v>
      </c>
      <c r="AU148" s="246" t="s">
        <v>89</v>
      </c>
      <c r="AV148" s="13" t="s">
        <v>89</v>
      </c>
      <c r="AW148" s="13" t="s">
        <v>40</v>
      </c>
      <c r="AX148" s="13" t="s">
        <v>87</v>
      </c>
      <c r="AY148" s="246" t="s">
        <v>142</v>
      </c>
    </row>
    <row r="149" s="11" customFormat="1" ht="22.8" customHeight="1">
      <c r="B149" s="196"/>
      <c r="C149" s="197"/>
      <c r="D149" s="198" t="s">
        <v>78</v>
      </c>
      <c r="E149" s="210" t="s">
        <v>194</v>
      </c>
      <c r="F149" s="210" t="s">
        <v>195</v>
      </c>
      <c r="G149" s="197"/>
      <c r="H149" s="197"/>
      <c r="I149" s="200"/>
      <c r="J149" s="211">
        <f>BK149</f>
        <v>0</v>
      </c>
      <c r="K149" s="197"/>
      <c r="L149" s="202"/>
      <c r="M149" s="203"/>
      <c r="N149" s="204"/>
      <c r="O149" s="204"/>
      <c r="P149" s="205">
        <f>SUM(P150:P155)</f>
        <v>0</v>
      </c>
      <c r="Q149" s="204"/>
      <c r="R149" s="205">
        <f>SUM(R150:R155)</f>
        <v>71.118346500000001</v>
      </c>
      <c r="S149" s="204"/>
      <c r="T149" s="206">
        <f>SUM(T150:T155)</f>
        <v>0</v>
      </c>
      <c r="AR149" s="207" t="s">
        <v>87</v>
      </c>
      <c r="AT149" s="208" t="s">
        <v>78</v>
      </c>
      <c r="AU149" s="208" t="s">
        <v>87</v>
      </c>
      <c r="AY149" s="207" t="s">
        <v>142</v>
      </c>
      <c r="BK149" s="209">
        <f>SUM(BK150:BK155)</f>
        <v>0</v>
      </c>
    </row>
    <row r="150" s="1" customFormat="1" ht="16.5" customHeight="1">
      <c r="B150" s="39"/>
      <c r="C150" s="212" t="s">
        <v>316</v>
      </c>
      <c r="D150" s="212" t="s">
        <v>144</v>
      </c>
      <c r="E150" s="213" t="s">
        <v>317</v>
      </c>
      <c r="F150" s="214" t="s">
        <v>318</v>
      </c>
      <c r="G150" s="215" t="s">
        <v>191</v>
      </c>
      <c r="H150" s="216">
        <v>259.85000000000002</v>
      </c>
      <c r="I150" s="217"/>
      <c r="J150" s="218">
        <f>ROUND(I150*H150,2)</f>
        <v>0</v>
      </c>
      <c r="K150" s="214" t="s">
        <v>39</v>
      </c>
      <c r="L150" s="44"/>
      <c r="M150" s="219" t="s">
        <v>39</v>
      </c>
      <c r="N150" s="220" t="s">
        <v>50</v>
      </c>
      <c r="O150" s="84"/>
      <c r="P150" s="221">
        <f>O150*H150</f>
        <v>0</v>
      </c>
      <c r="Q150" s="221">
        <v>0.20219000000000001</v>
      </c>
      <c r="R150" s="221">
        <f>Q150*H150</f>
        <v>52.539071500000006</v>
      </c>
      <c r="S150" s="221">
        <v>0</v>
      </c>
      <c r="T150" s="222">
        <f>S150*H150</f>
        <v>0</v>
      </c>
      <c r="AR150" s="223" t="s">
        <v>149</v>
      </c>
      <c r="AT150" s="223" t="s">
        <v>144</v>
      </c>
      <c r="AU150" s="223" t="s">
        <v>89</v>
      </c>
      <c r="AY150" s="17" t="s">
        <v>142</v>
      </c>
      <c r="BE150" s="224">
        <f>IF(N150="základní",J150,0)</f>
        <v>0</v>
      </c>
      <c r="BF150" s="224">
        <f>IF(N150="snížená",J150,0)</f>
        <v>0</v>
      </c>
      <c r="BG150" s="224">
        <f>IF(N150="zákl. přenesená",J150,0)</f>
        <v>0</v>
      </c>
      <c r="BH150" s="224">
        <f>IF(N150="sníž. přenesená",J150,0)</f>
        <v>0</v>
      </c>
      <c r="BI150" s="224">
        <f>IF(N150="nulová",J150,0)</f>
        <v>0</v>
      </c>
      <c r="BJ150" s="17" t="s">
        <v>87</v>
      </c>
      <c r="BK150" s="224">
        <f>ROUND(I150*H150,2)</f>
        <v>0</v>
      </c>
      <c r="BL150" s="17" t="s">
        <v>149</v>
      </c>
      <c r="BM150" s="223" t="s">
        <v>319</v>
      </c>
    </row>
    <row r="151" s="1" customFormat="1" ht="16.5" customHeight="1">
      <c r="B151" s="39"/>
      <c r="C151" s="263" t="s">
        <v>320</v>
      </c>
      <c r="D151" s="263" t="s">
        <v>246</v>
      </c>
      <c r="E151" s="264" t="s">
        <v>321</v>
      </c>
      <c r="F151" s="265" t="s">
        <v>322</v>
      </c>
      <c r="G151" s="266" t="s">
        <v>191</v>
      </c>
      <c r="H151" s="267">
        <v>285.83499999999998</v>
      </c>
      <c r="I151" s="268"/>
      <c r="J151" s="269">
        <f>ROUND(I151*H151,2)</f>
        <v>0</v>
      </c>
      <c r="K151" s="265" t="s">
        <v>148</v>
      </c>
      <c r="L151" s="270"/>
      <c r="M151" s="271" t="s">
        <v>39</v>
      </c>
      <c r="N151" s="272" t="s">
        <v>50</v>
      </c>
      <c r="O151" s="84"/>
      <c r="P151" s="221">
        <f>O151*H151</f>
        <v>0</v>
      </c>
      <c r="Q151" s="221">
        <v>0.065000000000000002</v>
      </c>
      <c r="R151" s="221">
        <f>Q151*H151</f>
        <v>18.579274999999999</v>
      </c>
      <c r="S151" s="221">
        <v>0</v>
      </c>
      <c r="T151" s="222">
        <f>S151*H151</f>
        <v>0</v>
      </c>
      <c r="AR151" s="223" t="s">
        <v>188</v>
      </c>
      <c r="AT151" s="223" t="s">
        <v>246</v>
      </c>
      <c r="AU151" s="223" t="s">
        <v>89</v>
      </c>
      <c r="AY151" s="17" t="s">
        <v>142</v>
      </c>
      <c r="BE151" s="224">
        <f>IF(N151="základní",J151,0)</f>
        <v>0</v>
      </c>
      <c r="BF151" s="224">
        <f>IF(N151="snížená",J151,0)</f>
        <v>0</v>
      </c>
      <c r="BG151" s="224">
        <f>IF(N151="zákl. přenesená",J151,0)</f>
        <v>0</v>
      </c>
      <c r="BH151" s="224">
        <f>IF(N151="sníž. přenesená",J151,0)</f>
        <v>0</v>
      </c>
      <c r="BI151" s="224">
        <f>IF(N151="nulová",J151,0)</f>
        <v>0</v>
      </c>
      <c r="BJ151" s="17" t="s">
        <v>87</v>
      </c>
      <c r="BK151" s="224">
        <f>ROUND(I151*H151,2)</f>
        <v>0</v>
      </c>
      <c r="BL151" s="17" t="s">
        <v>149</v>
      </c>
      <c r="BM151" s="223" t="s">
        <v>323</v>
      </c>
    </row>
    <row r="152" s="1" customFormat="1">
      <c r="B152" s="39"/>
      <c r="C152" s="40"/>
      <c r="D152" s="227" t="s">
        <v>269</v>
      </c>
      <c r="E152" s="40"/>
      <c r="F152" s="273" t="s">
        <v>324</v>
      </c>
      <c r="G152" s="40"/>
      <c r="H152" s="40"/>
      <c r="I152" s="136"/>
      <c r="J152" s="40"/>
      <c r="K152" s="40"/>
      <c r="L152" s="44"/>
      <c r="M152" s="274"/>
      <c r="N152" s="84"/>
      <c r="O152" s="84"/>
      <c r="P152" s="84"/>
      <c r="Q152" s="84"/>
      <c r="R152" s="84"/>
      <c r="S152" s="84"/>
      <c r="T152" s="85"/>
      <c r="AT152" s="17" t="s">
        <v>269</v>
      </c>
      <c r="AU152" s="17" t="s">
        <v>89</v>
      </c>
    </row>
    <row r="153" s="13" customFormat="1">
      <c r="B153" s="236"/>
      <c r="C153" s="237"/>
      <c r="D153" s="227" t="s">
        <v>159</v>
      </c>
      <c r="E153" s="238" t="s">
        <v>39</v>
      </c>
      <c r="F153" s="239" t="s">
        <v>325</v>
      </c>
      <c r="G153" s="237"/>
      <c r="H153" s="240">
        <v>259.85000000000002</v>
      </c>
      <c r="I153" s="241"/>
      <c r="J153" s="237"/>
      <c r="K153" s="237"/>
      <c r="L153" s="242"/>
      <c r="M153" s="243"/>
      <c r="N153" s="244"/>
      <c r="O153" s="244"/>
      <c r="P153" s="244"/>
      <c r="Q153" s="244"/>
      <c r="R153" s="244"/>
      <c r="S153" s="244"/>
      <c r="T153" s="245"/>
      <c r="AT153" s="246" t="s">
        <v>159</v>
      </c>
      <c r="AU153" s="246" t="s">
        <v>89</v>
      </c>
      <c r="AV153" s="13" t="s">
        <v>89</v>
      </c>
      <c r="AW153" s="13" t="s">
        <v>40</v>
      </c>
      <c r="AX153" s="13" t="s">
        <v>79</v>
      </c>
      <c r="AY153" s="246" t="s">
        <v>142</v>
      </c>
    </row>
    <row r="154" s="14" customFormat="1">
      <c r="B154" s="247"/>
      <c r="C154" s="248"/>
      <c r="D154" s="227" t="s">
        <v>159</v>
      </c>
      <c r="E154" s="249" t="s">
        <v>39</v>
      </c>
      <c r="F154" s="250" t="s">
        <v>163</v>
      </c>
      <c r="G154" s="248"/>
      <c r="H154" s="251">
        <v>259.85000000000002</v>
      </c>
      <c r="I154" s="252"/>
      <c r="J154" s="248"/>
      <c r="K154" s="248"/>
      <c r="L154" s="253"/>
      <c r="M154" s="254"/>
      <c r="N154" s="255"/>
      <c r="O154" s="255"/>
      <c r="P154" s="255"/>
      <c r="Q154" s="255"/>
      <c r="R154" s="255"/>
      <c r="S154" s="255"/>
      <c r="T154" s="256"/>
      <c r="AT154" s="257" t="s">
        <v>159</v>
      </c>
      <c r="AU154" s="257" t="s">
        <v>89</v>
      </c>
      <c r="AV154" s="14" t="s">
        <v>149</v>
      </c>
      <c r="AW154" s="14" t="s">
        <v>40</v>
      </c>
      <c r="AX154" s="14" t="s">
        <v>87</v>
      </c>
      <c r="AY154" s="257" t="s">
        <v>142</v>
      </c>
    </row>
    <row r="155" s="13" customFormat="1">
      <c r="B155" s="236"/>
      <c r="C155" s="237"/>
      <c r="D155" s="227" t="s">
        <v>159</v>
      </c>
      <c r="E155" s="237"/>
      <c r="F155" s="239" t="s">
        <v>326</v>
      </c>
      <c r="G155" s="237"/>
      <c r="H155" s="240">
        <v>285.83499999999998</v>
      </c>
      <c r="I155" s="241"/>
      <c r="J155" s="237"/>
      <c r="K155" s="237"/>
      <c r="L155" s="242"/>
      <c r="M155" s="243"/>
      <c r="N155" s="244"/>
      <c r="O155" s="244"/>
      <c r="P155" s="244"/>
      <c r="Q155" s="244"/>
      <c r="R155" s="244"/>
      <c r="S155" s="244"/>
      <c r="T155" s="245"/>
      <c r="AT155" s="246" t="s">
        <v>159</v>
      </c>
      <c r="AU155" s="246" t="s">
        <v>89</v>
      </c>
      <c r="AV155" s="13" t="s">
        <v>89</v>
      </c>
      <c r="AW155" s="13" t="s">
        <v>4</v>
      </c>
      <c r="AX155" s="13" t="s">
        <v>87</v>
      </c>
      <c r="AY155" s="246" t="s">
        <v>142</v>
      </c>
    </row>
    <row r="156" s="11" customFormat="1" ht="22.8" customHeight="1">
      <c r="B156" s="196"/>
      <c r="C156" s="197"/>
      <c r="D156" s="198" t="s">
        <v>78</v>
      </c>
      <c r="E156" s="210" t="s">
        <v>327</v>
      </c>
      <c r="F156" s="210" t="s">
        <v>328</v>
      </c>
      <c r="G156" s="197"/>
      <c r="H156" s="197"/>
      <c r="I156" s="200"/>
      <c r="J156" s="211">
        <f>BK156</f>
        <v>0</v>
      </c>
      <c r="K156" s="197"/>
      <c r="L156" s="202"/>
      <c r="M156" s="203"/>
      <c r="N156" s="204"/>
      <c r="O156" s="204"/>
      <c r="P156" s="205">
        <f>P157</f>
        <v>0</v>
      </c>
      <c r="Q156" s="204"/>
      <c r="R156" s="205">
        <f>R157</f>
        <v>0</v>
      </c>
      <c r="S156" s="204"/>
      <c r="T156" s="206">
        <f>T157</f>
        <v>0</v>
      </c>
      <c r="AR156" s="207" t="s">
        <v>87</v>
      </c>
      <c r="AT156" s="208" t="s">
        <v>78</v>
      </c>
      <c r="AU156" s="208" t="s">
        <v>87</v>
      </c>
      <c r="AY156" s="207" t="s">
        <v>142</v>
      </c>
      <c r="BK156" s="209">
        <f>BK157</f>
        <v>0</v>
      </c>
    </row>
    <row r="157" s="1" customFormat="1" ht="24" customHeight="1">
      <c r="B157" s="39"/>
      <c r="C157" s="212" t="s">
        <v>329</v>
      </c>
      <c r="D157" s="212" t="s">
        <v>144</v>
      </c>
      <c r="E157" s="213" t="s">
        <v>330</v>
      </c>
      <c r="F157" s="214" t="s">
        <v>331</v>
      </c>
      <c r="G157" s="215" t="s">
        <v>220</v>
      </c>
      <c r="H157" s="216">
        <v>1063.4680000000001</v>
      </c>
      <c r="I157" s="217"/>
      <c r="J157" s="218">
        <f>ROUND(I157*H157,2)</f>
        <v>0</v>
      </c>
      <c r="K157" s="214" t="s">
        <v>148</v>
      </c>
      <c r="L157" s="44"/>
      <c r="M157" s="219" t="s">
        <v>39</v>
      </c>
      <c r="N157" s="220" t="s">
        <v>50</v>
      </c>
      <c r="O157" s="84"/>
      <c r="P157" s="221">
        <f>O157*H157</f>
        <v>0</v>
      </c>
      <c r="Q157" s="221">
        <v>0</v>
      </c>
      <c r="R157" s="221">
        <f>Q157*H157</f>
        <v>0</v>
      </c>
      <c r="S157" s="221">
        <v>0</v>
      </c>
      <c r="T157" s="222">
        <f>S157*H157</f>
        <v>0</v>
      </c>
      <c r="AR157" s="223" t="s">
        <v>149</v>
      </c>
      <c r="AT157" s="223" t="s">
        <v>144</v>
      </c>
      <c r="AU157" s="223" t="s">
        <v>89</v>
      </c>
      <c r="AY157" s="17" t="s">
        <v>142</v>
      </c>
      <c r="BE157" s="224">
        <f>IF(N157="základní",J157,0)</f>
        <v>0</v>
      </c>
      <c r="BF157" s="224">
        <f>IF(N157="snížená",J157,0)</f>
        <v>0</v>
      </c>
      <c r="BG157" s="224">
        <f>IF(N157="zákl. přenesená",J157,0)</f>
        <v>0</v>
      </c>
      <c r="BH157" s="224">
        <f>IF(N157="sníž. přenesená",J157,0)</f>
        <v>0</v>
      </c>
      <c r="BI157" s="224">
        <f>IF(N157="nulová",J157,0)</f>
        <v>0</v>
      </c>
      <c r="BJ157" s="17" t="s">
        <v>87</v>
      </c>
      <c r="BK157" s="224">
        <f>ROUND(I157*H157,2)</f>
        <v>0</v>
      </c>
      <c r="BL157" s="17" t="s">
        <v>149</v>
      </c>
      <c r="BM157" s="223" t="s">
        <v>332</v>
      </c>
    </row>
    <row r="158" s="11" customFormat="1" ht="22.8" customHeight="1">
      <c r="B158" s="196"/>
      <c r="C158" s="197"/>
      <c r="D158" s="198" t="s">
        <v>78</v>
      </c>
      <c r="E158" s="210" t="s">
        <v>333</v>
      </c>
      <c r="F158" s="210" t="s">
        <v>333</v>
      </c>
      <c r="G158" s="197"/>
      <c r="H158" s="197"/>
      <c r="I158" s="200"/>
      <c r="J158" s="211">
        <f>BK158</f>
        <v>0</v>
      </c>
      <c r="K158" s="197"/>
      <c r="L158" s="202"/>
      <c r="M158" s="203"/>
      <c r="N158" s="204"/>
      <c r="O158" s="204"/>
      <c r="P158" s="205">
        <f>SUM(P159:P178)</f>
        <v>0</v>
      </c>
      <c r="Q158" s="204"/>
      <c r="R158" s="205">
        <f>SUM(R159:R178)</f>
        <v>0</v>
      </c>
      <c r="S158" s="204"/>
      <c r="T158" s="206">
        <f>SUM(T159:T178)</f>
        <v>0</v>
      </c>
      <c r="AR158" s="207" t="s">
        <v>87</v>
      </c>
      <c r="AT158" s="208" t="s">
        <v>78</v>
      </c>
      <c r="AU158" s="208" t="s">
        <v>87</v>
      </c>
      <c r="AY158" s="207" t="s">
        <v>142</v>
      </c>
      <c r="BK158" s="209">
        <f>SUM(BK159:BK178)</f>
        <v>0</v>
      </c>
    </row>
    <row r="159" s="1" customFormat="1" ht="16.5" customHeight="1">
      <c r="B159" s="39"/>
      <c r="C159" s="212" t="s">
        <v>161</v>
      </c>
      <c r="D159" s="212" t="s">
        <v>144</v>
      </c>
      <c r="E159" s="213" t="s">
        <v>334</v>
      </c>
      <c r="F159" s="214" t="s">
        <v>335</v>
      </c>
      <c r="G159" s="215" t="s">
        <v>153</v>
      </c>
      <c r="H159" s="216">
        <v>34</v>
      </c>
      <c r="I159" s="217"/>
      <c r="J159" s="218">
        <f>ROUND(I159*H159,2)</f>
        <v>0</v>
      </c>
      <c r="K159" s="214" t="s">
        <v>39</v>
      </c>
      <c r="L159" s="44"/>
      <c r="M159" s="219" t="s">
        <v>39</v>
      </c>
      <c r="N159" s="220" t="s">
        <v>50</v>
      </c>
      <c r="O159" s="84"/>
      <c r="P159" s="221">
        <f>O159*H159</f>
        <v>0</v>
      </c>
      <c r="Q159" s="221">
        <v>0</v>
      </c>
      <c r="R159" s="221">
        <f>Q159*H159</f>
        <v>0</v>
      </c>
      <c r="S159" s="221">
        <v>0</v>
      </c>
      <c r="T159" s="222">
        <f>S159*H159</f>
        <v>0</v>
      </c>
      <c r="AR159" s="223" t="s">
        <v>149</v>
      </c>
      <c r="AT159" s="223" t="s">
        <v>144</v>
      </c>
      <c r="AU159" s="223" t="s">
        <v>89</v>
      </c>
      <c r="AY159" s="17" t="s">
        <v>142</v>
      </c>
      <c r="BE159" s="224">
        <f>IF(N159="základní",J159,0)</f>
        <v>0</v>
      </c>
      <c r="BF159" s="224">
        <f>IF(N159="snížená",J159,0)</f>
        <v>0</v>
      </c>
      <c r="BG159" s="224">
        <f>IF(N159="zákl. přenesená",J159,0)</f>
        <v>0</v>
      </c>
      <c r="BH159" s="224">
        <f>IF(N159="sníž. přenesená",J159,0)</f>
        <v>0</v>
      </c>
      <c r="BI159" s="224">
        <f>IF(N159="nulová",J159,0)</f>
        <v>0</v>
      </c>
      <c r="BJ159" s="17" t="s">
        <v>87</v>
      </c>
      <c r="BK159" s="224">
        <f>ROUND(I159*H159,2)</f>
        <v>0</v>
      </c>
      <c r="BL159" s="17" t="s">
        <v>149</v>
      </c>
      <c r="BM159" s="223" t="s">
        <v>336</v>
      </c>
    </row>
    <row r="160" s="12" customFormat="1">
      <c r="B160" s="225"/>
      <c r="C160" s="226"/>
      <c r="D160" s="227" t="s">
        <v>159</v>
      </c>
      <c r="E160" s="228" t="s">
        <v>39</v>
      </c>
      <c r="F160" s="229" t="s">
        <v>337</v>
      </c>
      <c r="G160" s="226"/>
      <c r="H160" s="228" t="s">
        <v>39</v>
      </c>
      <c r="I160" s="230"/>
      <c r="J160" s="226"/>
      <c r="K160" s="226"/>
      <c r="L160" s="231"/>
      <c r="M160" s="232"/>
      <c r="N160" s="233"/>
      <c r="O160" s="233"/>
      <c r="P160" s="233"/>
      <c r="Q160" s="233"/>
      <c r="R160" s="233"/>
      <c r="S160" s="233"/>
      <c r="T160" s="234"/>
      <c r="AT160" s="235" t="s">
        <v>159</v>
      </c>
      <c r="AU160" s="235" t="s">
        <v>89</v>
      </c>
      <c r="AV160" s="12" t="s">
        <v>87</v>
      </c>
      <c r="AW160" s="12" t="s">
        <v>40</v>
      </c>
      <c r="AX160" s="12" t="s">
        <v>79</v>
      </c>
      <c r="AY160" s="235" t="s">
        <v>142</v>
      </c>
    </row>
    <row r="161" s="13" customFormat="1">
      <c r="B161" s="236"/>
      <c r="C161" s="237"/>
      <c r="D161" s="227" t="s">
        <v>159</v>
      </c>
      <c r="E161" s="238" t="s">
        <v>39</v>
      </c>
      <c r="F161" s="239" t="s">
        <v>177</v>
      </c>
      <c r="G161" s="237"/>
      <c r="H161" s="240">
        <v>6</v>
      </c>
      <c r="I161" s="241"/>
      <c r="J161" s="237"/>
      <c r="K161" s="237"/>
      <c r="L161" s="242"/>
      <c r="M161" s="243"/>
      <c r="N161" s="244"/>
      <c r="O161" s="244"/>
      <c r="P161" s="244"/>
      <c r="Q161" s="244"/>
      <c r="R161" s="244"/>
      <c r="S161" s="244"/>
      <c r="T161" s="245"/>
      <c r="AT161" s="246" t="s">
        <v>159</v>
      </c>
      <c r="AU161" s="246" t="s">
        <v>89</v>
      </c>
      <c r="AV161" s="13" t="s">
        <v>89</v>
      </c>
      <c r="AW161" s="13" t="s">
        <v>40</v>
      </c>
      <c r="AX161" s="13" t="s">
        <v>79</v>
      </c>
      <c r="AY161" s="246" t="s">
        <v>142</v>
      </c>
    </row>
    <row r="162" s="12" customFormat="1">
      <c r="B162" s="225"/>
      <c r="C162" s="226"/>
      <c r="D162" s="227" t="s">
        <v>159</v>
      </c>
      <c r="E162" s="228" t="s">
        <v>39</v>
      </c>
      <c r="F162" s="229" t="s">
        <v>338</v>
      </c>
      <c r="G162" s="226"/>
      <c r="H162" s="228" t="s">
        <v>39</v>
      </c>
      <c r="I162" s="230"/>
      <c r="J162" s="226"/>
      <c r="K162" s="226"/>
      <c r="L162" s="231"/>
      <c r="M162" s="232"/>
      <c r="N162" s="233"/>
      <c r="O162" s="233"/>
      <c r="P162" s="233"/>
      <c r="Q162" s="233"/>
      <c r="R162" s="233"/>
      <c r="S162" s="233"/>
      <c r="T162" s="234"/>
      <c r="AT162" s="235" t="s">
        <v>159</v>
      </c>
      <c r="AU162" s="235" t="s">
        <v>89</v>
      </c>
      <c r="AV162" s="12" t="s">
        <v>87</v>
      </c>
      <c r="AW162" s="12" t="s">
        <v>40</v>
      </c>
      <c r="AX162" s="12" t="s">
        <v>79</v>
      </c>
      <c r="AY162" s="235" t="s">
        <v>142</v>
      </c>
    </row>
    <row r="163" s="13" customFormat="1">
      <c r="B163" s="236"/>
      <c r="C163" s="237"/>
      <c r="D163" s="227" t="s">
        <v>159</v>
      </c>
      <c r="E163" s="238" t="s">
        <v>39</v>
      </c>
      <c r="F163" s="239" t="s">
        <v>202</v>
      </c>
      <c r="G163" s="237"/>
      <c r="H163" s="240">
        <v>10</v>
      </c>
      <c r="I163" s="241"/>
      <c r="J163" s="237"/>
      <c r="K163" s="237"/>
      <c r="L163" s="242"/>
      <c r="M163" s="243"/>
      <c r="N163" s="244"/>
      <c r="O163" s="244"/>
      <c r="P163" s="244"/>
      <c r="Q163" s="244"/>
      <c r="R163" s="244"/>
      <c r="S163" s="244"/>
      <c r="T163" s="245"/>
      <c r="AT163" s="246" t="s">
        <v>159</v>
      </c>
      <c r="AU163" s="246" t="s">
        <v>89</v>
      </c>
      <c r="AV163" s="13" t="s">
        <v>89</v>
      </c>
      <c r="AW163" s="13" t="s">
        <v>40</v>
      </c>
      <c r="AX163" s="13" t="s">
        <v>79</v>
      </c>
      <c r="AY163" s="246" t="s">
        <v>142</v>
      </c>
    </row>
    <row r="164" s="12" customFormat="1">
      <c r="B164" s="225"/>
      <c r="C164" s="226"/>
      <c r="D164" s="227" t="s">
        <v>159</v>
      </c>
      <c r="E164" s="228" t="s">
        <v>39</v>
      </c>
      <c r="F164" s="229" t="s">
        <v>339</v>
      </c>
      <c r="G164" s="226"/>
      <c r="H164" s="228" t="s">
        <v>39</v>
      </c>
      <c r="I164" s="230"/>
      <c r="J164" s="226"/>
      <c r="K164" s="226"/>
      <c r="L164" s="231"/>
      <c r="M164" s="232"/>
      <c r="N164" s="233"/>
      <c r="O164" s="233"/>
      <c r="P164" s="233"/>
      <c r="Q164" s="233"/>
      <c r="R164" s="233"/>
      <c r="S164" s="233"/>
      <c r="T164" s="234"/>
      <c r="AT164" s="235" t="s">
        <v>159</v>
      </c>
      <c r="AU164" s="235" t="s">
        <v>89</v>
      </c>
      <c r="AV164" s="12" t="s">
        <v>87</v>
      </c>
      <c r="AW164" s="12" t="s">
        <v>40</v>
      </c>
      <c r="AX164" s="12" t="s">
        <v>79</v>
      </c>
      <c r="AY164" s="235" t="s">
        <v>142</v>
      </c>
    </row>
    <row r="165" s="13" customFormat="1">
      <c r="B165" s="236"/>
      <c r="C165" s="237"/>
      <c r="D165" s="227" t="s">
        <v>159</v>
      </c>
      <c r="E165" s="238" t="s">
        <v>39</v>
      </c>
      <c r="F165" s="239" t="s">
        <v>149</v>
      </c>
      <c r="G165" s="237"/>
      <c r="H165" s="240">
        <v>4</v>
      </c>
      <c r="I165" s="241"/>
      <c r="J165" s="237"/>
      <c r="K165" s="237"/>
      <c r="L165" s="242"/>
      <c r="M165" s="243"/>
      <c r="N165" s="244"/>
      <c r="O165" s="244"/>
      <c r="P165" s="244"/>
      <c r="Q165" s="244"/>
      <c r="R165" s="244"/>
      <c r="S165" s="244"/>
      <c r="T165" s="245"/>
      <c r="AT165" s="246" t="s">
        <v>159</v>
      </c>
      <c r="AU165" s="246" t="s">
        <v>89</v>
      </c>
      <c r="AV165" s="13" t="s">
        <v>89</v>
      </c>
      <c r="AW165" s="13" t="s">
        <v>40</v>
      </c>
      <c r="AX165" s="13" t="s">
        <v>79</v>
      </c>
      <c r="AY165" s="246" t="s">
        <v>142</v>
      </c>
    </row>
    <row r="166" s="12" customFormat="1">
      <c r="B166" s="225"/>
      <c r="C166" s="226"/>
      <c r="D166" s="227" t="s">
        <v>159</v>
      </c>
      <c r="E166" s="228" t="s">
        <v>39</v>
      </c>
      <c r="F166" s="229" t="s">
        <v>340</v>
      </c>
      <c r="G166" s="226"/>
      <c r="H166" s="228" t="s">
        <v>39</v>
      </c>
      <c r="I166" s="230"/>
      <c r="J166" s="226"/>
      <c r="K166" s="226"/>
      <c r="L166" s="231"/>
      <c r="M166" s="232"/>
      <c r="N166" s="233"/>
      <c r="O166" s="233"/>
      <c r="P166" s="233"/>
      <c r="Q166" s="233"/>
      <c r="R166" s="233"/>
      <c r="S166" s="233"/>
      <c r="T166" s="234"/>
      <c r="AT166" s="235" t="s">
        <v>159</v>
      </c>
      <c r="AU166" s="235" t="s">
        <v>89</v>
      </c>
      <c r="AV166" s="12" t="s">
        <v>87</v>
      </c>
      <c r="AW166" s="12" t="s">
        <v>40</v>
      </c>
      <c r="AX166" s="12" t="s">
        <v>79</v>
      </c>
      <c r="AY166" s="235" t="s">
        <v>142</v>
      </c>
    </row>
    <row r="167" s="13" customFormat="1">
      <c r="B167" s="236"/>
      <c r="C167" s="237"/>
      <c r="D167" s="227" t="s">
        <v>159</v>
      </c>
      <c r="E167" s="238" t="s">
        <v>39</v>
      </c>
      <c r="F167" s="239" t="s">
        <v>149</v>
      </c>
      <c r="G167" s="237"/>
      <c r="H167" s="240">
        <v>4</v>
      </c>
      <c r="I167" s="241"/>
      <c r="J167" s="237"/>
      <c r="K167" s="237"/>
      <c r="L167" s="242"/>
      <c r="M167" s="243"/>
      <c r="N167" s="244"/>
      <c r="O167" s="244"/>
      <c r="P167" s="244"/>
      <c r="Q167" s="244"/>
      <c r="R167" s="244"/>
      <c r="S167" s="244"/>
      <c r="T167" s="245"/>
      <c r="AT167" s="246" t="s">
        <v>159</v>
      </c>
      <c r="AU167" s="246" t="s">
        <v>89</v>
      </c>
      <c r="AV167" s="13" t="s">
        <v>89</v>
      </c>
      <c r="AW167" s="13" t="s">
        <v>40</v>
      </c>
      <c r="AX167" s="13" t="s">
        <v>79</v>
      </c>
      <c r="AY167" s="246" t="s">
        <v>142</v>
      </c>
    </row>
    <row r="168" s="12" customFormat="1">
      <c r="B168" s="225"/>
      <c r="C168" s="226"/>
      <c r="D168" s="227" t="s">
        <v>159</v>
      </c>
      <c r="E168" s="228" t="s">
        <v>39</v>
      </c>
      <c r="F168" s="229" t="s">
        <v>341</v>
      </c>
      <c r="G168" s="226"/>
      <c r="H168" s="228" t="s">
        <v>39</v>
      </c>
      <c r="I168" s="230"/>
      <c r="J168" s="226"/>
      <c r="K168" s="226"/>
      <c r="L168" s="231"/>
      <c r="M168" s="232"/>
      <c r="N168" s="233"/>
      <c r="O168" s="233"/>
      <c r="P168" s="233"/>
      <c r="Q168" s="233"/>
      <c r="R168" s="233"/>
      <c r="S168" s="233"/>
      <c r="T168" s="234"/>
      <c r="AT168" s="235" t="s">
        <v>159</v>
      </c>
      <c r="AU168" s="235" t="s">
        <v>89</v>
      </c>
      <c r="AV168" s="12" t="s">
        <v>87</v>
      </c>
      <c r="AW168" s="12" t="s">
        <v>40</v>
      </c>
      <c r="AX168" s="12" t="s">
        <v>79</v>
      </c>
      <c r="AY168" s="235" t="s">
        <v>142</v>
      </c>
    </row>
    <row r="169" s="13" customFormat="1">
      <c r="B169" s="236"/>
      <c r="C169" s="237"/>
      <c r="D169" s="227" t="s">
        <v>159</v>
      </c>
      <c r="E169" s="238" t="s">
        <v>39</v>
      </c>
      <c r="F169" s="239" t="s">
        <v>89</v>
      </c>
      <c r="G169" s="237"/>
      <c r="H169" s="240">
        <v>2</v>
      </c>
      <c r="I169" s="241"/>
      <c r="J169" s="237"/>
      <c r="K169" s="237"/>
      <c r="L169" s="242"/>
      <c r="M169" s="243"/>
      <c r="N169" s="244"/>
      <c r="O169" s="244"/>
      <c r="P169" s="244"/>
      <c r="Q169" s="244"/>
      <c r="R169" s="244"/>
      <c r="S169" s="244"/>
      <c r="T169" s="245"/>
      <c r="AT169" s="246" t="s">
        <v>159</v>
      </c>
      <c r="AU169" s="246" t="s">
        <v>89</v>
      </c>
      <c r="AV169" s="13" t="s">
        <v>89</v>
      </c>
      <c r="AW169" s="13" t="s">
        <v>40</v>
      </c>
      <c r="AX169" s="13" t="s">
        <v>79</v>
      </c>
      <c r="AY169" s="246" t="s">
        <v>142</v>
      </c>
    </row>
    <row r="170" s="12" customFormat="1">
      <c r="B170" s="225"/>
      <c r="C170" s="226"/>
      <c r="D170" s="227" t="s">
        <v>159</v>
      </c>
      <c r="E170" s="228" t="s">
        <v>39</v>
      </c>
      <c r="F170" s="229" t="s">
        <v>342</v>
      </c>
      <c r="G170" s="226"/>
      <c r="H170" s="228" t="s">
        <v>39</v>
      </c>
      <c r="I170" s="230"/>
      <c r="J170" s="226"/>
      <c r="K170" s="226"/>
      <c r="L170" s="231"/>
      <c r="M170" s="232"/>
      <c r="N170" s="233"/>
      <c r="O170" s="233"/>
      <c r="P170" s="233"/>
      <c r="Q170" s="233"/>
      <c r="R170" s="233"/>
      <c r="S170" s="233"/>
      <c r="T170" s="234"/>
      <c r="AT170" s="235" t="s">
        <v>159</v>
      </c>
      <c r="AU170" s="235" t="s">
        <v>89</v>
      </c>
      <c r="AV170" s="12" t="s">
        <v>87</v>
      </c>
      <c r="AW170" s="12" t="s">
        <v>40</v>
      </c>
      <c r="AX170" s="12" t="s">
        <v>79</v>
      </c>
      <c r="AY170" s="235" t="s">
        <v>142</v>
      </c>
    </row>
    <row r="171" s="13" customFormat="1">
      <c r="B171" s="236"/>
      <c r="C171" s="237"/>
      <c r="D171" s="227" t="s">
        <v>159</v>
      </c>
      <c r="E171" s="238" t="s">
        <v>39</v>
      </c>
      <c r="F171" s="239" t="s">
        <v>169</v>
      </c>
      <c r="G171" s="237"/>
      <c r="H171" s="240">
        <v>5</v>
      </c>
      <c r="I171" s="241"/>
      <c r="J171" s="237"/>
      <c r="K171" s="237"/>
      <c r="L171" s="242"/>
      <c r="M171" s="243"/>
      <c r="N171" s="244"/>
      <c r="O171" s="244"/>
      <c r="P171" s="244"/>
      <c r="Q171" s="244"/>
      <c r="R171" s="244"/>
      <c r="S171" s="244"/>
      <c r="T171" s="245"/>
      <c r="AT171" s="246" t="s">
        <v>159</v>
      </c>
      <c r="AU171" s="246" t="s">
        <v>89</v>
      </c>
      <c r="AV171" s="13" t="s">
        <v>89</v>
      </c>
      <c r="AW171" s="13" t="s">
        <v>40</v>
      </c>
      <c r="AX171" s="13" t="s">
        <v>79</v>
      </c>
      <c r="AY171" s="246" t="s">
        <v>142</v>
      </c>
    </row>
    <row r="172" s="12" customFormat="1">
      <c r="B172" s="225"/>
      <c r="C172" s="226"/>
      <c r="D172" s="227" t="s">
        <v>159</v>
      </c>
      <c r="E172" s="228" t="s">
        <v>39</v>
      </c>
      <c r="F172" s="229" t="s">
        <v>343</v>
      </c>
      <c r="G172" s="226"/>
      <c r="H172" s="228" t="s">
        <v>39</v>
      </c>
      <c r="I172" s="230"/>
      <c r="J172" s="226"/>
      <c r="K172" s="226"/>
      <c r="L172" s="231"/>
      <c r="M172" s="232"/>
      <c r="N172" s="233"/>
      <c r="O172" s="233"/>
      <c r="P172" s="233"/>
      <c r="Q172" s="233"/>
      <c r="R172" s="233"/>
      <c r="S172" s="233"/>
      <c r="T172" s="234"/>
      <c r="AT172" s="235" t="s">
        <v>159</v>
      </c>
      <c r="AU172" s="235" t="s">
        <v>89</v>
      </c>
      <c r="AV172" s="12" t="s">
        <v>87</v>
      </c>
      <c r="AW172" s="12" t="s">
        <v>40</v>
      </c>
      <c r="AX172" s="12" t="s">
        <v>79</v>
      </c>
      <c r="AY172" s="235" t="s">
        <v>142</v>
      </c>
    </row>
    <row r="173" s="13" customFormat="1">
      <c r="B173" s="236"/>
      <c r="C173" s="237"/>
      <c r="D173" s="227" t="s">
        <v>159</v>
      </c>
      <c r="E173" s="238" t="s">
        <v>39</v>
      </c>
      <c r="F173" s="239" t="s">
        <v>87</v>
      </c>
      <c r="G173" s="237"/>
      <c r="H173" s="240">
        <v>1</v>
      </c>
      <c r="I173" s="241"/>
      <c r="J173" s="237"/>
      <c r="K173" s="237"/>
      <c r="L173" s="242"/>
      <c r="M173" s="243"/>
      <c r="N173" s="244"/>
      <c r="O173" s="244"/>
      <c r="P173" s="244"/>
      <c r="Q173" s="244"/>
      <c r="R173" s="244"/>
      <c r="S173" s="244"/>
      <c r="T173" s="245"/>
      <c r="AT173" s="246" t="s">
        <v>159</v>
      </c>
      <c r="AU173" s="246" t="s">
        <v>89</v>
      </c>
      <c r="AV173" s="13" t="s">
        <v>89</v>
      </c>
      <c r="AW173" s="13" t="s">
        <v>40</v>
      </c>
      <c r="AX173" s="13" t="s">
        <v>79</v>
      </c>
      <c r="AY173" s="246" t="s">
        <v>142</v>
      </c>
    </row>
    <row r="174" s="12" customFormat="1">
      <c r="B174" s="225"/>
      <c r="C174" s="226"/>
      <c r="D174" s="227" t="s">
        <v>159</v>
      </c>
      <c r="E174" s="228" t="s">
        <v>39</v>
      </c>
      <c r="F174" s="229" t="s">
        <v>344</v>
      </c>
      <c r="G174" s="226"/>
      <c r="H174" s="228" t="s">
        <v>39</v>
      </c>
      <c r="I174" s="230"/>
      <c r="J174" s="226"/>
      <c r="K174" s="226"/>
      <c r="L174" s="231"/>
      <c r="M174" s="232"/>
      <c r="N174" s="233"/>
      <c r="O174" s="233"/>
      <c r="P174" s="233"/>
      <c r="Q174" s="233"/>
      <c r="R174" s="233"/>
      <c r="S174" s="233"/>
      <c r="T174" s="234"/>
      <c r="AT174" s="235" t="s">
        <v>159</v>
      </c>
      <c r="AU174" s="235" t="s">
        <v>89</v>
      </c>
      <c r="AV174" s="12" t="s">
        <v>87</v>
      </c>
      <c r="AW174" s="12" t="s">
        <v>40</v>
      </c>
      <c r="AX174" s="12" t="s">
        <v>79</v>
      </c>
      <c r="AY174" s="235" t="s">
        <v>142</v>
      </c>
    </row>
    <row r="175" s="13" customFormat="1">
      <c r="B175" s="236"/>
      <c r="C175" s="237"/>
      <c r="D175" s="227" t="s">
        <v>159</v>
      </c>
      <c r="E175" s="238" t="s">
        <v>39</v>
      </c>
      <c r="F175" s="239" t="s">
        <v>87</v>
      </c>
      <c r="G175" s="237"/>
      <c r="H175" s="240">
        <v>1</v>
      </c>
      <c r="I175" s="241"/>
      <c r="J175" s="237"/>
      <c r="K175" s="237"/>
      <c r="L175" s="242"/>
      <c r="M175" s="243"/>
      <c r="N175" s="244"/>
      <c r="O175" s="244"/>
      <c r="P175" s="244"/>
      <c r="Q175" s="244"/>
      <c r="R175" s="244"/>
      <c r="S175" s="244"/>
      <c r="T175" s="245"/>
      <c r="AT175" s="246" t="s">
        <v>159</v>
      </c>
      <c r="AU175" s="246" t="s">
        <v>89</v>
      </c>
      <c r="AV175" s="13" t="s">
        <v>89</v>
      </c>
      <c r="AW175" s="13" t="s">
        <v>40</v>
      </c>
      <c r="AX175" s="13" t="s">
        <v>79</v>
      </c>
      <c r="AY175" s="246" t="s">
        <v>142</v>
      </c>
    </row>
    <row r="176" s="12" customFormat="1">
      <c r="B176" s="225"/>
      <c r="C176" s="226"/>
      <c r="D176" s="227" t="s">
        <v>159</v>
      </c>
      <c r="E176" s="228" t="s">
        <v>39</v>
      </c>
      <c r="F176" s="229" t="s">
        <v>345</v>
      </c>
      <c r="G176" s="226"/>
      <c r="H176" s="228" t="s">
        <v>39</v>
      </c>
      <c r="I176" s="230"/>
      <c r="J176" s="226"/>
      <c r="K176" s="226"/>
      <c r="L176" s="231"/>
      <c r="M176" s="232"/>
      <c r="N176" s="233"/>
      <c r="O176" s="233"/>
      <c r="P176" s="233"/>
      <c r="Q176" s="233"/>
      <c r="R176" s="233"/>
      <c r="S176" s="233"/>
      <c r="T176" s="234"/>
      <c r="AT176" s="235" t="s">
        <v>159</v>
      </c>
      <c r="AU176" s="235" t="s">
        <v>89</v>
      </c>
      <c r="AV176" s="12" t="s">
        <v>87</v>
      </c>
      <c r="AW176" s="12" t="s">
        <v>40</v>
      </c>
      <c r="AX176" s="12" t="s">
        <v>79</v>
      </c>
      <c r="AY176" s="235" t="s">
        <v>142</v>
      </c>
    </row>
    <row r="177" s="13" customFormat="1">
      <c r="B177" s="236"/>
      <c r="C177" s="237"/>
      <c r="D177" s="227" t="s">
        <v>159</v>
      </c>
      <c r="E177" s="238" t="s">
        <v>39</v>
      </c>
      <c r="F177" s="239" t="s">
        <v>87</v>
      </c>
      <c r="G177" s="237"/>
      <c r="H177" s="240">
        <v>1</v>
      </c>
      <c r="I177" s="241"/>
      <c r="J177" s="237"/>
      <c r="K177" s="237"/>
      <c r="L177" s="242"/>
      <c r="M177" s="243"/>
      <c r="N177" s="244"/>
      <c r="O177" s="244"/>
      <c r="P177" s="244"/>
      <c r="Q177" s="244"/>
      <c r="R177" s="244"/>
      <c r="S177" s="244"/>
      <c r="T177" s="245"/>
      <c r="AT177" s="246" t="s">
        <v>159</v>
      </c>
      <c r="AU177" s="246" t="s">
        <v>89</v>
      </c>
      <c r="AV177" s="13" t="s">
        <v>89</v>
      </c>
      <c r="AW177" s="13" t="s">
        <v>40</v>
      </c>
      <c r="AX177" s="13" t="s">
        <v>79</v>
      </c>
      <c r="AY177" s="246" t="s">
        <v>142</v>
      </c>
    </row>
    <row r="178" s="14" customFormat="1">
      <c r="B178" s="247"/>
      <c r="C178" s="248"/>
      <c r="D178" s="227" t="s">
        <v>159</v>
      </c>
      <c r="E178" s="249" t="s">
        <v>39</v>
      </c>
      <c r="F178" s="250" t="s">
        <v>163</v>
      </c>
      <c r="G178" s="248"/>
      <c r="H178" s="251">
        <v>34</v>
      </c>
      <c r="I178" s="252"/>
      <c r="J178" s="248"/>
      <c r="K178" s="248"/>
      <c r="L178" s="253"/>
      <c r="M178" s="254"/>
      <c r="N178" s="255"/>
      <c r="O178" s="255"/>
      <c r="P178" s="255"/>
      <c r="Q178" s="255"/>
      <c r="R178" s="255"/>
      <c r="S178" s="255"/>
      <c r="T178" s="256"/>
      <c r="AT178" s="257" t="s">
        <v>159</v>
      </c>
      <c r="AU178" s="257" t="s">
        <v>89</v>
      </c>
      <c r="AV178" s="14" t="s">
        <v>149</v>
      </c>
      <c r="AW178" s="14" t="s">
        <v>40</v>
      </c>
      <c r="AX178" s="14" t="s">
        <v>87</v>
      </c>
      <c r="AY178" s="257" t="s">
        <v>142</v>
      </c>
    </row>
    <row r="179" s="11" customFormat="1" ht="25.92" customHeight="1">
      <c r="B179" s="196"/>
      <c r="C179" s="197"/>
      <c r="D179" s="198" t="s">
        <v>78</v>
      </c>
      <c r="E179" s="199" t="s">
        <v>346</v>
      </c>
      <c r="F179" s="199" t="s">
        <v>347</v>
      </c>
      <c r="G179" s="197"/>
      <c r="H179" s="197"/>
      <c r="I179" s="200"/>
      <c r="J179" s="201">
        <f>BK179</f>
        <v>0</v>
      </c>
      <c r="K179" s="197"/>
      <c r="L179" s="202"/>
      <c r="M179" s="203"/>
      <c r="N179" s="204"/>
      <c r="O179" s="204"/>
      <c r="P179" s="205">
        <f>P180</f>
        <v>0</v>
      </c>
      <c r="Q179" s="204"/>
      <c r="R179" s="205">
        <f>R180</f>
        <v>0.058752000000000006</v>
      </c>
      <c r="S179" s="204"/>
      <c r="T179" s="206">
        <f>T180</f>
        <v>0</v>
      </c>
      <c r="AR179" s="207" t="s">
        <v>89</v>
      </c>
      <c r="AT179" s="208" t="s">
        <v>78</v>
      </c>
      <c r="AU179" s="208" t="s">
        <v>79</v>
      </c>
      <c r="AY179" s="207" t="s">
        <v>142</v>
      </c>
      <c r="BK179" s="209">
        <f>BK180</f>
        <v>0</v>
      </c>
    </row>
    <row r="180" s="11" customFormat="1" ht="22.8" customHeight="1">
      <c r="B180" s="196"/>
      <c r="C180" s="197"/>
      <c r="D180" s="198" t="s">
        <v>78</v>
      </c>
      <c r="E180" s="210" t="s">
        <v>348</v>
      </c>
      <c r="F180" s="210" t="s">
        <v>349</v>
      </c>
      <c r="G180" s="197"/>
      <c r="H180" s="197"/>
      <c r="I180" s="200"/>
      <c r="J180" s="211">
        <f>BK180</f>
        <v>0</v>
      </c>
      <c r="K180" s="197"/>
      <c r="L180" s="202"/>
      <c r="M180" s="203"/>
      <c r="N180" s="204"/>
      <c r="O180" s="204"/>
      <c r="P180" s="205">
        <f>SUM(P181:P183)</f>
        <v>0</v>
      </c>
      <c r="Q180" s="204"/>
      <c r="R180" s="205">
        <f>SUM(R181:R183)</f>
        <v>0.058752000000000006</v>
      </c>
      <c r="S180" s="204"/>
      <c r="T180" s="206">
        <f>SUM(T181:T183)</f>
        <v>0</v>
      </c>
      <c r="AR180" s="207" t="s">
        <v>89</v>
      </c>
      <c r="AT180" s="208" t="s">
        <v>78</v>
      </c>
      <c r="AU180" s="208" t="s">
        <v>87</v>
      </c>
      <c r="AY180" s="207" t="s">
        <v>142</v>
      </c>
      <c r="BK180" s="209">
        <f>SUM(BK181:BK183)</f>
        <v>0</v>
      </c>
    </row>
    <row r="181" s="1" customFormat="1" ht="24" customHeight="1">
      <c r="B181" s="39"/>
      <c r="C181" s="212" t="s">
        <v>7</v>
      </c>
      <c r="D181" s="212" t="s">
        <v>144</v>
      </c>
      <c r="E181" s="213" t="s">
        <v>350</v>
      </c>
      <c r="F181" s="214" t="s">
        <v>351</v>
      </c>
      <c r="G181" s="215" t="s">
        <v>147</v>
      </c>
      <c r="H181" s="216">
        <v>86.400000000000006</v>
      </c>
      <c r="I181" s="217"/>
      <c r="J181" s="218">
        <f>ROUND(I181*H181,2)</f>
        <v>0</v>
      </c>
      <c r="K181" s="214" t="s">
        <v>148</v>
      </c>
      <c r="L181" s="44"/>
      <c r="M181" s="219" t="s">
        <v>39</v>
      </c>
      <c r="N181" s="220" t="s">
        <v>50</v>
      </c>
      <c r="O181" s="84"/>
      <c r="P181" s="221">
        <f>O181*H181</f>
        <v>0</v>
      </c>
      <c r="Q181" s="221">
        <v>0.00068000000000000005</v>
      </c>
      <c r="R181" s="221">
        <f>Q181*H181</f>
        <v>0.058752000000000006</v>
      </c>
      <c r="S181" s="221">
        <v>0</v>
      </c>
      <c r="T181" s="222">
        <f>S181*H181</f>
        <v>0</v>
      </c>
      <c r="AR181" s="223" t="s">
        <v>229</v>
      </c>
      <c r="AT181" s="223" t="s">
        <v>144</v>
      </c>
      <c r="AU181" s="223" t="s">
        <v>89</v>
      </c>
      <c r="AY181" s="17" t="s">
        <v>142</v>
      </c>
      <c r="BE181" s="224">
        <f>IF(N181="základní",J181,0)</f>
        <v>0</v>
      </c>
      <c r="BF181" s="224">
        <f>IF(N181="snížená",J181,0)</f>
        <v>0</v>
      </c>
      <c r="BG181" s="224">
        <f>IF(N181="zákl. přenesená",J181,0)</f>
        <v>0</v>
      </c>
      <c r="BH181" s="224">
        <f>IF(N181="sníž. přenesená",J181,0)</f>
        <v>0</v>
      </c>
      <c r="BI181" s="224">
        <f>IF(N181="nulová",J181,0)</f>
        <v>0</v>
      </c>
      <c r="BJ181" s="17" t="s">
        <v>87</v>
      </c>
      <c r="BK181" s="224">
        <f>ROUND(I181*H181,2)</f>
        <v>0</v>
      </c>
      <c r="BL181" s="17" t="s">
        <v>229</v>
      </c>
      <c r="BM181" s="223" t="s">
        <v>352</v>
      </c>
    </row>
    <row r="182" s="13" customFormat="1">
      <c r="B182" s="236"/>
      <c r="C182" s="237"/>
      <c r="D182" s="227" t="s">
        <v>159</v>
      </c>
      <c r="E182" s="238" t="s">
        <v>39</v>
      </c>
      <c r="F182" s="239" t="s">
        <v>353</v>
      </c>
      <c r="G182" s="237"/>
      <c r="H182" s="240">
        <v>86.400000000000006</v>
      </c>
      <c r="I182" s="241"/>
      <c r="J182" s="237"/>
      <c r="K182" s="237"/>
      <c r="L182" s="242"/>
      <c r="M182" s="243"/>
      <c r="N182" s="244"/>
      <c r="O182" s="244"/>
      <c r="P182" s="244"/>
      <c r="Q182" s="244"/>
      <c r="R182" s="244"/>
      <c r="S182" s="244"/>
      <c r="T182" s="245"/>
      <c r="AT182" s="246" t="s">
        <v>159</v>
      </c>
      <c r="AU182" s="246" t="s">
        <v>89</v>
      </c>
      <c r="AV182" s="13" t="s">
        <v>89</v>
      </c>
      <c r="AW182" s="13" t="s">
        <v>40</v>
      </c>
      <c r="AX182" s="13" t="s">
        <v>87</v>
      </c>
      <c r="AY182" s="246" t="s">
        <v>142</v>
      </c>
    </row>
    <row r="183" s="1" customFormat="1" ht="24" customHeight="1">
      <c r="B183" s="39"/>
      <c r="C183" s="212" t="s">
        <v>354</v>
      </c>
      <c r="D183" s="212" t="s">
        <v>144</v>
      </c>
      <c r="E183" s="213" t="s">
        <v>355</v>
      </c>
      <c r="F183" s="214" t="s">
        <v>356</v>
      </c>
      <c r="G183" s="215" t="s">
        <v>220</v>
      </c>
      <c r="H183" s="216">
        <v>0.058999999999999997</v>
      </c>
      <c r="I183" s="217"/>
      <c r="J183" s="218">
        <f>ROUND(I183*H183,2)</f>
        <v>0</v>
      </c>
      <c r="K183" s="214" t="s">
        <v>148</v>
      </c>
      <c r="L183" s="44"/>
      <c r="M183" s="258" t="s">
        <v>39</v>
      </c>
      <c r="N183" s="259" t="s">
        <v>50</v>
      </c>
      <c r="O183" s="260"/>
      <c r="P183" s="261">
        <f>O183*H183</f>
        <v>0</v>
      </c>
      <c r="Q183" s="261">
        <v>0</v>
      </c>
      <c r="R183" s="261">
        <f>Q183*H183</f>
        <v>0</v>
      </c>
      <c r="S183" s="261">
        <v>0</v>
      </c>
      <c r="T183" s="262">
        <f>S183*H183</f>
        <v>0</v>
      </c>
      <c r="AR183" s="223" t="s">
        <v>149</v>
      </c>
      <c r="AT183" s="223" t="s">
        <v>144</v>
      </c>
      <c r="AU183" s="223" t="s">
        <v>89</v>
      </c>
      <c r="AY183" s="17" t="s">
        <v>142</v>
      </c>
      <c r="BE183" s="224">
        <f>IF(N183="základní",J183,0)</f>
        <v>0</v>
      </c>
      <c r="BF183" s="224">
        <f>IF(N183="snížená",J183,0)</f>
        <v>0</v>
      </c>
      <c r="BG183" s="224">
        <f>IF(N183="zákl. přenesená",J183,0)</f>
        <v>0</v>
      </c>
      <c r="BH183" s="224">
        <f>IF(N183="sníž. přenesená",J183,0)</f>
        <v>0</v>
      </c>
      <c r="BI183" s="224">
        <f>IF(N183="nulová",J183,0)</f>
        <v>0</v>
      </c>
      <c r="BJ183" s="17" t="s">
        <v>87</v>
      </c>
      <c r="BK183" s="224">
        <f>ROUND(I183*H183,2)</f>
        <v>0</v>
      </c>
      <c r="BL183" s="17" t="s">
        <v>149</v>
      </c>
      <c r="BM183" s="223" t="s">
        <v>357</v>
      </c>
    </row>
    <row r="184" s="1" customFormat="1" ht="6.96" customHeight="1">
      <c r="B184" s="59"/>
      <c r="C184" s="60"/>
      <c r="D184" s="60"/>
      <c r="E184" s="60"/>
      <c r="F184" s="60"/>
      <c r="G184" s="60"/>
      <c r="H184" s="60"/>
      <c r="I184" s="162"/>
      <c r="J184" s="60"/>
      <c r="K184" s="60"/>
      <c r="L184" s="44"/>
    </row>
  </sheetData>
  <sheetProtection sheet="1" autoFilter="0" formatColumns="0" formatRows="0" objects="1" scenarios="1" spinCount="100000" saltValue="SeO5DRp/aFEU/BuJeTTkwe9HEDeKWS/QMFbMcWmz13RWimYz6VYxFWOLtGU5Ko6TPJqpWIk+quA/CpMPn5WoGA==" hashValue="huZ4sEI7fldXgJy6w50mAOwOxcDW3foKPLOypCF5Q2Z/UW2hidWTVxag6Z7/2OEqyqNChpBKa4n4lxpVwXJRNg==" algorithmName="SHA-512" password="CC35"/>
  <autoFilter ref="C88:K183"/>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95</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358</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114.75" customHeight="1">
      <c r="B27" s="141"/>
      <c r="E27" s="142" t="s">
        <v>359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ROUND(J86,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ROUND((SUM(BE86:BE120)),  2)</f>
        <v>0</v>
      </c>
      <c r="I33" s="151">
        <v>0.20999999999999999</v>
      </c>
      <c r="J33" s="150">
        <f>ROUND(((SUM(BE86:BE120))*I33),  2)</f>
        <v>0</v>
      </c>
      <c r="L33" s="44"/>
    </row>
    <row r="34" s="1" customFormat="1" ht="14.4" customHeight="1">
      <c r="B34" s="44"/>
      <c r="E34" s="134" t="s">
        <v>51</v>
      </c>
      <c r="F34" s="150">
        <f>ROUND((SUM(BF86:BF120)),  2)</f>
        <v>0</v>
      </c>
      <c r="I34" s="151">
        <v>0.14999999999999999</v>
      </c>
      <c r="J34" s="150">
        <f>ROUND(((SUM(BF86:BF120))*I34),  2)</f>
        <v>0</v>
      </c>
      <c r="L34" s="44"/>
    </row>
    <row r="35" hidden="1" s="1" customFormat="1" ht="14.4" customHeight="1">
      <c r="B35" s="44"/>
      <c r="E35" s="134" t="s">
        <v>52</v>
      </c>
      <c r="F35" s="150">
        <f>ROUND((SUM(BG86:BG120)),  2)</f>
        <v>0</v>
      </c>
      <c r="I35" s="151">
        <v>0.20999999999999999</v>
      </c>
      <c r="J35" s="150">
        <f>0</f>
        <v>0</v>
      </c>
      <c r="L35" s="44"/>
    </row>
    <row r="36" hidden="1" s="1" customFormat="1" ht="14.4" customHeight="1">
      <c r="B36" s="44"/>
      <c r="E36" s="134" t="s">
        <v>53</v>
      </c>
      <c r="F36" s="150">
        <f>ROUND((SUM(BH86:BH120)),  2)</f>
        <v>0</v>
      </c>
      <c r="I36" s="151">
        <v>0.14999999999999999</v>
      </c>
      <c r="J36" s="150">
        <f>0</f>
        <v>0</v>
      </c>
      <c r="L36" s="44"/>
    </row>
    <row r="37" hidden="1" s="1" customFormat="1" ht="14.4" customHeight="1">
      <c r="B37" s="44"/>
      <c r="E37" s="134" t="s">
        <v>54</v>
      </c>
      <c r="F37" s="150">
        <f>ROUND((SUM(BI86:BI120)),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SO 201 - rekonstrukce stávající opěrné zdi</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J86</f>
        <v>0</v>
      </c>
      <c r="K59" s="40"/>
      <c r="L59" s="44"/>
      <c r="AU59" s="17" t="s">
        <v>122</v>
      </c>
    </row>
    <row r="60" s="8" customFormat="1" ht="24.96" customHeight="1">
      <c r="B60" s="172"/>
      <c r="C60" s="173"/>
      <c r="D60" s="174" t="s">
        <v>123</v>
      </c>
      <c r="E60" s="175"/>
      <c r="F60" s="175"/>
      <c r="G60" s="175"/>
      <c r="H60" s="175"/>
      <c r="I60" s="176"/>
      <c r="J60" s="177">
        <f>J87</f>
        <v>0</v>
      </c>
      <c r="K60" s="173"/>
      <c r="L60" s="178"/>
    </row>
    <row r="61" s="9" customFormat="1" ht="19.92" customHeight="1">
      <c r="B61" s="179"/>
      <c r="C61" s="180"/>
      <c r="D61" s="181" t="s">
        <v>124</v>
      </c>
      <c r="E61" s="182"/>
      <c r="F61" s="182"/>
      <c r="G61" s="182"/>
      <c r="H61" s="182"/>
      <c r="I61" s="183"/>
      <c r="J61" s="184">
        <f>J88</f>
        <v>0</v>
      </c>
      <c r="K61" s="180"/>
      <c r="L61" s="185"/>
    </row>
    <row r="62" s="9" customFormat="1" ht="19.92" customHeight="1">
      <c r="B62" s="179"/>
      <c r="C62" s="180"/>
      <c r="D62" s="181" t="s">
        <v>235</v>
      </c>
      <c r="E62" s="182"/>
      <c r="F62" s="182"/>
      <c r="G62" s="182"/>
      <c r="H62" s="182"/>
      <c r="I62" s="183"/>
      <c r="J62" s="184">
        <f>J94</f>
        <v>0</v>
      </c>
      <c r="K62" s="180"/>
      <c r="L62" s="185"/>
    </row>
    <row r="63" s="9" customFormat="1" ht="19.92" customHeight="1">
      <c r="B63" s="179"/>
      <c r="C63" s="180"/>
      <c r="D63" s="181" t="s">
        <v>236</v>
      </c>
      <c r="E63" s="182"/>
      <c r="F63" s="182"/>
      <c r="G63" s="182"/>
      <c r="H63" s="182"/>
      <c r="I63" s="183"/>
      <c r="J63" s="184">
        <f>J108</f>
        <v>0</v>
      </c>
      <c r="K63" s="180"/>
      <c r="L63" s="185"/>
    </row>
    <row r="64" s="9" customFormat="1" ht="19.92" customHeight="1">
      <c r="B64" s="179"/>
      <c r="C64" s="180"/>
      <c r="D64" s="181" t="s">
        <v>125</v>
      </c>
      <c r="E64" s="182"/>
      <c r="F64" s="182"/>
      <c r="G64" s="182"/>
      <c r="H64" s="182"/>
      <c r="I64" s="183"/>
      <c r="J64" s="184">
        <f>J112</f>
        <v>0</v>
      </c>
      <c r="K64" s="180"/>
      <c r="L64" s="185"/>
    </row>
    <row r="65" s="9" customFormat="1" ht="19.92" customHeight="1">
      <c r="B65" s="179"/>
      <c r="C65" s="180"/>
      <c r="D65" s="181" t="s">
        <v>238</v>
      </c>
      <c r="E65" s="182"/>
      <c r="F65" s="182"/>
      <c r="G65" s="182"/>
      <c r="H65" s="182"/>
      <c r="I65" s="183"/>
      <c r="J65" s="184">
        <f>J114</f>
        <v>0</v>
      </c>
      <c r="K65" s="180"/>
      <c r="L65" s="185"/>
    </row>
    <row r="66" s="9" customFormat="1" ht="19.92" customHeight="1">
      <c r="B66" s="179"/>
      <c r="C66" s="180"/>
      <c r="D66" s="181" t="s">
        <v>360</v>
      </c>
      <c r="E66" s="182"/>
      <c r="F66" s="182"/>
      <c r="G66" s="182"/>
      <c r="H66" s="182"/>
      <c r="I66" s="183"/>
      <c r="J66" s="184">
        <f>J116</f>
        <v>0</v>
      </c>
      <c r="K66" s="180"/>
      <c r="L66" s="185"/>
    </row>
    <row r="67" s="1" customFormat="1" ht="21.84" customHeight="1">
      <c r="B67" s="39"/>
      <c r="C67" s="40"/>
      <c r="D67" s="40"/>
      <c r="E67" s="40"/>
      <c r="F67" s="40"/>
      <c r="G67" s="40"/>
      <c r="H67" s="40"/>
      <c r="I67" s="136"/>
      <c r="J67" s="40"/>
      <c r="K67" s="40"/>
      <c r="L67" s="44"/>
    </row>
    <row r="68" s="1" customFormat="1" ht="6.96" customHeight="1">
      <c r="B68" s="59"/>
      <c r="C68" s="60"/>
      <c r="D68" s="60"/>
      <c r="E68" s="60"/>
      <c r="F68" s="60"/>
      <c r="G68" s="60"/>
      <c r="H68" s="60"/>
      <c r="I68" s="162"/>
      <c r="J68" s="60"/>
      <c r="K68" s="60"/>
      <c r="L68" s="44"/>
    </row>
    <row r="72" s="1" customFormat="1" ht="6.96" customHeight="1">
      <c r="B72" s="61"/>
      <c r="C72" s="62"/>
      <c r="D72" s="62"/>
      <c r="E72" s="62"/>
      <c r="F72" s="62"/>
      <c r="G72" s="62"/>
      <c r="H72" s="62"/>
      <c r="I72" s="165"/>
      <c r="J72" s="62"/>
      <c r="K72" s="62"/>
      <c r="L72" s="44"/>
    </row>
    <row r="73" s="1" customFormat="1" ht="24.96" customHeight="1">
      <c r="B73" s="39"/>
      <c r="C73" s="23" t="s">
        <v>127</v>
      </c>
      <c r="D73" s="40"/>
      <c r="E73" s="40"/>
      <c r="F73" s="40"/>
      <c r="G73" s="40"/>
      <c r="H73" s="40"/>
      <c r="I73" s="136"/>
      <c r="J73" s="40"/>
      <c r="K73" s="40"/>
      <c r="L73" s="44"/>
    </row>
    <row r="74" s="1" customFormat="1" ht="6.96" customHeight="1">
      <c r="B74" s="39"/>
      <c r="C74" s="40"/>
      <c r="D74" s="40"/>
      <c r="E74" s="40"/>
      <c r="F74" s="40"/>
      <c r="G74" s="40"/>
      <c r="H74" s="40"/>
      <c r="I74" s="136"/>
      <c r="J74" s="40"/>
      <c r="K74" s="40"/>
      <c r="L74" s="44"/>
    </row>
    <row r="75" s="1" customFormat="1" ht="12" customHeight="1">
      <c r="B75" s="39"/>
      <c r="C75" s="32" t="s">
        <v>16</v>
      </c>
      <c r="D75" s="40"/>
      <c r="E75" s="40"/>
      <c r="F75" s="40"/>
      <c r="G75" s="40"/>
      <c r="H75" s="40"/>
      <c r="I75" s="136"/>
      <c r="J75" s="40"/>
      <c r="K75" s="40"/>
      <c r="L75" s="44"/>
    </row>
    <row r="76" s="1" customFormat="1" ht="16.5" customHeight="1">
      <c r="B76" s="39"/>
      <c r="C76" s="40"/>
      <c r="D76" s="40"/>
      <c r="E76" s="166" t="str">
        <f>E7</f>
        <v>Rekonstrukce komunikace Na Ovčíně Středokluky</v>
      </c>
      <c r="F76" s="32"/>
      <c r="G76" s="32"/>
      <c r="H76" s="32"/>
      <c r="I76" s="136"/>
      <c r="J76" s="40"/>
      <c r="K76" s="40"/>
      <c r="L76" s="44"/>
    </row>
    <row r="77" s="1" customFormat="1" ht="12" customHeight="1">
      <c r="B77" s="39"/>
      <c r="C77" s="32" t="s">
        <v>117</v>
      </c>
      <c r="D77" s="40"/>
      <c r="E77" s="40"/>
      <c r="F77" s="40"/>
      <c r="G77" s="40"/>
      <c r="H77" s="40"/>
      <c r="I77" s="136"/>
      <c r="J77" s="40"/>
      <c r="K77" s="40"/>
      <c r="L77" s="44"/>
    </row>
    <row r="78" s="1" customFormat="1" ht="16.5" customHeight="1">
      <c r="B78" s="39"/>
      <c r="C78" s="40"/>
      <c r="D78" s="40"/>
      <c r="E78" s="69" t="str">
        <f>E9</f>
        <v>SO 201 - rekonstrukce stávající opěrné zdi</v>
      </c>
      <c r="F78" s="40"/>
      <c r="G78" s="40"/>
      <c r="H78" s="40"/>
      <c r="I78" s="136"/>
      <c r="J78" s="40"/>
      <c r="K78" s="40"/>
      <c r="L78" s="44"/>
    </row>
    <row r="79" s="1" customFormat="1" ht="6.96" customHeight="1">
      <c r="B79" s="39"/>
      <c r="C79" s="40"/>
      <c r="D79" s="40"/>
      <c r="E79" s="40"/>
      <c r="F79" s="40"/>
      <c r="G79" s="40"/>
      <c r="H79" s="40"/>
      <c r="I79" s="136"/>
      <c r="J79" s="40"/>
      <c r="K79" s="40"/>
      <c r="L79" s="44"/>
    </row>
    <row r="80" s="1" customFormat="1" ht="12" customHeight="1">
      <c r="B80" s="39"/>
      <c r="C80" s="32" t="s">
        <v>22</v>
      </c>
      <c r="D80" s="40"/>
      <c r="E80" s="40"/>
      <c r="F80" s="27" t="str">
        <f>F12</f>
        <v>Středokluky, Středočeský kraj</v>
      </c>
      <c r="G80" s="40"/>
      <c r="H80" s="40"/>
      <c r="I80" s="139" t="s">
        <v>24</v>
      </c>
      <c r="J80" s="72" t="str">
        <f>IF(J12="","",J12)</f>
        <v>23. 2. 2019</v>
      </c>
      <c r="K80" s="40"/>
      <c r="L80" s="44"/>
    </row>
    <row r="81" s="1" customFormat="1" ht="6.96" customHeight="1">
      <c r="B81" s="39"/>
      <c r="C81" s="40"/>
      <c r="D81" s="40"/>
      <c r="E81" s="40"/>
      <c r="F81" s="40"/>
      <c r="G81" s="40"/>
      <c r="H81" s="40"/>
      <c r="I81" s="136"/>
      <c r="J81" s="40"/>
      <c r="K81" s="40"/>
      <c r="L81" s="44"/>
    </row>
    <row r="82" s="1" customFormat="1" ht="15.15" customHeight="1">
      <c r="B82" s="39"/>
      <c r="C82" s="32" t="s">
        <v>28</v>
      </c>
      <c r="D82" s="40"/>
      <c r="E82" s="40"/>
      <c r="F82" s="27" t="str">
        <f>E15</f>
        <v>Obec Středokluky</v>
      </c>
      <c r="G82" s="40"/>
      <c r="H82" s="40"/>
      <c r="I82" s="139" t="s">
        <v>36</v>
      </c>
      <c r="J82" s="37" t="str">
        <f>E21</f>
        <v>Ing. Robert Juřina_x0009_</v>
      </c>
      <c r="K82" s="40"/>
      <c r="L82" s="44"/>
    </row>
    <row r="83" s="1" customFormat="1" ht="27.9" customHeight="1">
      <c r="B83" s="39"/>
      <c r="C83" s="32" t="s">
        <v>34</v>
      </c>
      <c r="D83" s="40"/>
      <c r="E83" s="40"/>
      <c r="F83" s="27" t="str">
        <f>IF(E18="","",E18)</f>
        <v>Vyplň údaj</v>
      </c>
      <c r="G83" s="40"/>
      <c r="H83" s="40"/>
      <c r="I83" s="139" t="s">
        <v>41</v>
      </c>
      <c r="J83" s="37" t="str">
        <f>E24</f>
        <v>Bc. Monika Michálková</v>
      </c>
      <c r="K83" s="40"/>
      <c r="L83" s="44"/>
    </row>
    <row r="84" s="1" customFormat="1" ht="10.32" customHeight="1">
      <c r="B84" s="39"/>
      <c r="C84" s="40"/>
      <c r="D84" s="40"/>
      <c r="E84" s="40"/>
      <c r="F84" s="40"/>
      <c r="G84" s="40"/>
      <c r="H84" s="40"/>
      <c r="I84" s="136"/>
      <c r="J84" s="40"/>
      <c r="K84" s="40"/>
      <c r="L84" s="44"/>
    </row>
    <row r="85" s="10" customFormat="1" ht="29.28" customHeight="1">
      <c r="B85" s="186"/>
      <c r="C85" s="187" t="s">
        <v>128</v>
      </c>
      <c r="D85" s="188" t="s">
        <v>64</v>
      </c>
      <c r="E85" s="188" t="s">
        <v>60</v>
      </c>
      <c r="F85" s="188" t="s">
        <v>61</v>
      </c>
      <c r="G85" s="188" t="s">
        <v>129</v>
      </c>
      <c r="H85" s="188" t="s">
        <v>130</v>
      </c>
      <c r="I85" s="189" t="s">
        <v>131</v>
      </c>
      <c r="J85" s="188" t="s">
        <v>121</v>
      </c>
      <c r="K85" s="190" t="s">
        <v>132</v>
      </c>
      <c r="L85" s="191"/>
      <c r="M85" s="92" t="s">
        <v>39</v>
      </c>
      <c r="N85" s="93" t="s">
        <v>49</v>
      </c>
      <c r="O85" s="93" t="s">
        <v>133</v>
      </c>
      <c r="P85" s="93" t="s">
        <v>134</v>
      </c>
      <c r="Q85" s="93" t="s">
        <v>135</v>
      </c>
      <c r="R85" s="93" t="s">
        <v>136</v>
      </c>
      <c r="S85" s="93" t="s">
        <v>137</v>
      </c>
      <c r="T85" s="94" t="s">
        <v>138</v>
      </c>
    </row>
    <row r="86" s="1" customFormat="1" ht="22.8" customHeight="1">
      <c r="B86" s="39"/>
      <c r="C86" s="99" t="s">
        <v>139</v>
      </c>
      <c r="D86" s="40"/>
      <c r="E86" s="40"/>
      <c r="F86" s="40"/>
      <c r="G86" s="40"/>
      <c r="H86" s="40"/>
      <c r="I86" s="136"/>
      <c r="J86" s="192">
        <f>BK86</f>
        <v>0</v>
      </c>
      <c r="K86" s="40"/>
      <c r="L86" s="44"/>
      <c r="M86" s="95"/>
      <c r="N86" s="96"/>
      <c r="O86" s="96"/>
      <c r="P86" s="193">
        <f>P87</f>
        <v>0</v>
      </c>
      <c r="Q86" s="96"/>
      <c r="R86" s="193">
        <f>R87</f>
        <v>197.41645552</v>
      </c>
      <c r="S86" s="96"/>
      <c r="T86" s="194">
        <f>T87</f>
        <v>0</v>
      </c>
      <c r="AT86" s="17" t="s">
        <v>78</v>
      </c>
      <c r="AU86" s="17" t="s">
        <v>122</v>
      </c>
      <c r="BK86" s="195">
        <f>BK87</f>
        <v>0</v>
      </c>
    </row>
    <row r="87" s="11" customFormat="1" ht="25.92" customHeight="1">
      <c r="B87" s="196"/>
      <c r="C87" s="197"/>
      <c r="D87" s="198" t="s">
        <v>78</v>
      </c>
      <c r="E87" s="199" t="s">
        <v>140</v>
      </c>
      <c r="F87" s="199" t="s">
        <v>141</v>
      </c>
      <c r="G87" s="197"/>
      <c r="H87" s="197"/>
      <c r="I87" s="200"/>
      <c r="J87" s="201">
        <f>BK87</f>
        <v>0</v>
      </c>
      <c r="K87" s="197"/>
      <c r="L87" s="202"/>
      <c r="M87" s="203"/>
      <c r="N87" s="204"/>
      <c r="O87" s="204"/>
      <c r="P87" s="205">
        <f>P88+P94+P108+P112+P114+P116</f>
        <v>0</v>
      </c>
      <c r="Q87" s="204"/>
      <c r="R87" s="205">
        <f>R88+R94+R108+R112+R114+R116</f>
        <v>197.41645552</v>
      </c>
      <c r="S87" s="204"/>
      <c r="T87" s="206">
        <f>T88+T94+T108+T112+T114+T116</f>
        <v>0</v>
      </c>
      <c r="AR87" s="207" t="s">
        <v>87</v>
      </c>
      <c r="AT87" s="208" t="s">
        <v>78</v>
      </c>
      <c r="AU87" s="208" t="s">
        <v>79</v>
      </c>
      <c r="AY87" s="207" t="s">
        <v>142</v>
      </c>
      <c r="BK87" s="209">
        <f>BK88+BK94+BK108+BK112+BK114+BK116</f>
        <v>0</v>
      </c>
    </row>
    <row r="88" s="11" customFormat="1" ht="22.8" customHeight="1">
      <c r="B88" s="196"/>
      <c r="C88" s="197"/>
      <c r="D88" s="198" t="s">
        <v>78</v>
      </c>
      <c r="E88" s="210" t="s">
        <v>87</v>
      </c>
      <c r="F88" s="210" t="s">
        <v>143</v>
      </c>
      <c r="G88" s="197"/>
      <c r="H88" s="197"/>
      <c r="I88" s="200"/>
      <c r="J88" s="211">
        <f>BK88</f>
        <v>0</v>
      </c>
      <c r="K88" s="197"/>
      <c r="L88" s="202"/>
      <c r="M88" s="203"/>
      <c r="N88" s="204"/>
      <c r="O88" s="204"/>
      <c r="P88" s="205">
        <f>SUM(P89:P93)</f>
        <v>0</v>
      </c>
      <c r="Q88" s="204"/>
      <c r="R88" s="205">
        <f>SUM(R89:R93)</f>
        <v>0</v>
      </c>
      <c r="S88" s="204"/>
      <c r="T88" s="206">
        <f>SUM(T89:T93)</f>
        <v>0</v>
      </c>
      <c r="AR88" s="207" t="s">
        <v>87</v>
      </c>
      <c r="AT88" s="208" t="s">
        <v>78</v>
      </c>
      <c r="AU88" s="208" t="s">
        <v>87</v>
      </c>
      <c r="AY88" s="207" t="s">
        <v>142</v>
      </c>
      <c r="BK88" s="209">
        <f>SUM(BK89:BK93)</f>
        <v>0</v>
      </c>
    </row>
    <row r="89" s="1" customFormat="1" ht="24" customHeight="1">
      <c r="B89" s="39"/>
      <c r="C89" s="212" t="s">
        <v>87</v>
      </c>
      <c r="D89" s="212" t="s">
        <v>144</v>
      </c>
      <c r="E89" s="213" t="s">
        <v>361</v>
      </c>
      <c r="F89" s="214" t="s">
        <v>362</v>
      </c>
      <c r="G89" s="215" t="s">
        <v>198</v>
      </c>
      <c r="H89" s="216">
        <v>72</v>
      </c>
      <c r="I89" s="217"/>
      <c r="J89" s="218">
        <f>ROUND(I89*H89,2)</f>
        <v>0</v>
      </c>
      <c r="K89" s="214" t="s">
        <v>148</v>
      </c>
      <c r="L89" s="44"/>
      <c r="M89" s="219" t="s">
        <v>39</v>
      </c>
      <c r="N89" s="220" t="s">
        <v>50</v>
      </c>
      <c r="O89" s="84"/>
      <c r="P89" s="221">
        <f>O89*H89</f>
        <v>0</v>
      </c>
      <c r="Q89" s="221">
        <v>0</v>
      </c>
      <c r="R89" s="221">
        <f>Q89*H89</f>
        <v>0</v>
      </c>
      <c r="S89" s="221">
        <v>0</v>
      </c>
      <c r="T89" s="222">
        <f>S89*H89</f>
        <v>0</v>
      </c>
      <c r="AR89" s="223" t="s">
        <v>149</v>
      </c>
      <c r="AT89" s="223" t="s">
        <v>144</v>
      </c>
      <c r="AU89" s="223" t="s">
        <v>89</v>
      </c>
      <c r="AY89" s="17" t="s">
        <v>142</v>
      </c>
      <c r="BE89" s="224">
        <f>IF(N89="základní",J89,0)</f>
        <v>0</v>
      </c>
      <c r="BF89" s="224">
        <f>IF(N89="snížená",J89,0)</f>
        <v>0</v>
      </c>
      <c r="BG89" s="224">
        <f>IF(N89="zákl. přenesená",J89,0)</f>
        <v>0</v>
      </c>
      <c r="BH89" s="224">
        <f>IF(N89="sníž. přenesená",J89,0)</f>
        <v>0</v>
      </c>
      <c r="BI89" s="224">
        <f>IF(N89="nulová",J89,0)</f>
        <v>0</v>
      </c>
      <c r="BJ89" s="17" t="s">
        <v>87</v>
      </c>
      <c r="BK89" s="224">
        <f>ROUND(I89*H89,2)</f>
        <v>0</v>
      </c>
      <c r="BL89" s="17" t="s">
        <v>149</v>
      </c>
      <c r="BM89" s="223" t="s">
        <v>363</v>
      </c>
    </row>
    <row r="90" s="13" customFormat="1">
      <c r="B90" s="236"/>
      <c r="C90" s="237"/>
      <c r="D90" s="227" t="s">
        <v>159</v>
      </c>
      <c r="E90" s="238" t="s">
        <v>39</v>
      </c>
      <c r="F90" s="239" t="s">
        <v>364</v>
      </c>
      <c r="G90" s="237"/>
      <c r="H90" s="240">
        <v>72</v>
      </c>
      <c r="I90" s="241"/>
      <c r="J90" s="237"/>
      <c r="K90" s="237"/>
      <c r="L90" s="242"/>
      <c r="M90" s="243"/>
      <c r="N90" s="244"/>
      <c r="O90" s="244"/>
      <c r="P90" s="244"/>
      <c r="Q90" s="244"/>
      <c r="R90" s="244"/>
      <c r="S90" s="244"/>
      <c r="T90" s="245"/>
      <c r="AT90" s="246" t="s">
        <v>159</v>
      </c>
      <c r="AU90" s="246" t="s">
        <v>89</v>
      </c>
      <c r="AV90" s="13" t="s">
        <v>89</v>
      </c>
      <c r="AW90" s="13" t="s">
        <v>40</v>
      </c>
      <c r="AX90" s="13" t="s">
        <v>87</v>
      </c>
      <c r="AY90" s="246" t="s">
        <v>142</v>
      </c>
    </row>
    <row r="91" s="1" customFormat="1" ht="16.5" customHeight="1">
      <c r="B91" s="39"/>
      <c r="C91" s="212" t="s">
        <v>89</v>
      </c>
      <c r="D91" s="212" t="s">
        <v>144</v>
      </c>
      <c r="E91" s="213" t="s">
        <v>266</v>
      </c>
      <c r="F91" s="214" t="s">
        <v>267</v>
      </c>
      <c r="G91" s="215" t="s">
        <v>147</v>
      </c>
      <c r="H91" s="216">
        <v>72</v>
      </c>
      <c r="I91" s="217"/>
      <c r="J91" s="218">
        <f>ROUND(I91*H91,2)</f>
        <v>0</v>
      </c>
      <c r="K91" s="214" t="s">
        <v>148</v>
      </c>
      <c r="L91" s="44"/>
      <c r="M91" s="219" t="s">
        <v>39</v>
      </c>
      <c r="N91" s="220" t="s">
        <v>50</v>
      </c>
      <c r="O91" s="84"/>
      <c r="P91" s="221">
        <f>O91*H91</f>
        <v>0</v>
      </c>
      <c r="Q91" s="221">
        <v>0</v>
      </c>
      <c r="R91" s="221">
        <f>Q91*H91</f>
        <v>0</v>
      </c>
      <c r="S91" s="221">
        <v>0</v>
      </c>
      <c r="T91" s="222">
        <f>S91*H91</f>
        <v>0</v>
      </c>
      <c r="AR91" s="223" t="s">
        <v>149</v>
      </c>
      <c r="AT91" s="223" t="s">
        <v>144</v>
      </c>
      <c r="AU91" s="223" t="s">
        <v>89</v>
      </c>
      <c r="AY91" s="17" t="s">
        <v>142</v>
      </c>
      <c r="BE91" s="224">
        <f>IF(N91="základní",J91,0)</f>
        <v>0</v>
      </c>
      <c r="BF91" s="224">
        <f>IF(N91="snížená",J91,0)</f>
        <v>0</v>
      </c>
      <c r="BG91" s="224">
        <f>IF(N91="zákl. přenesená",J91,0)</f>
        <v>0</v>
      </c>
      <c r="BH91" s="224">
        <f>IF(N91="sníž. přenesená",J91,0)</f>
        <v>0</v>
      </c>
      <c r="BI91" s="224">
        <f>IF(N91="nulová",J91,0)</f>
        <v>0</v>
      </c>
      <c r="BJ91" s="17" t="s">
        <v>87</v>
      </c>
      <c r="BK91" s="224">
        <f>ROUND(I91*H91,2)</f>
        <v>0</v>
      </c>
      <c r="BL91" s="17" t="s">
        <v>149</v>
      </c>
      <c r="BM91" s="223" t="s">
        <v>365</v>
      </c>
    </row>
    <row r="92" s="1" customFormat="1" ht="24" customHeight="1">
      <c r="B92" s="39"/>
      <c r="C92" s="212" t="s">
        <v>155</v>
      </c>
      <c r="D92" s="212" t="s">
        <v>144</v>
      </c>
      <c r="E92" s="213" t="s">
        <v>366</v>
      </c>
      <c r="F92" s="214" t="s">
        <v>367</v>
      </c>
      <c r="G92" s="215" t="s">
        <v>198</v>
      </c>
      <c r="H92" s="216">
        <v>72</v>
      </c>
      <c r="I92" s="217"/>
      <c r="J92" s="218">
        <f>ROUND(I92*H92,2)</f>
        <v>0</v>
      </c>
      <c r="K92" s="214" t="s">
        <v>148</v>
      </c>
      <c r="L92" s="44"/>
      <c r="M92" s="219" t="s">
        <v>39</v>
      </c>
      <c r="N92" s="220" t="s">
        <v>50</v>
      </c>
      <c r="O92" s="84"/>
      <c r="P92" s="221">
        <f>O92*H92</f>
        <v>0</v>
      </c>
      <c r="Q92" s="221">
        <v>0</v>
      </c>
      <c r="R92" s="221">
        <f>Q92*H92</f>
        <v>0</v>
      </c>
      <c r="S92" s="221">
        <v>0</v>
      </c>
      <c r="T92" s="222">
        <f>S92*H92</f>
        <v>0</v>
      </c>
      <c r="AR92" s="223" t="s">
        <v>149</v>
      </c>
      <c r="AT92" s="223" t="s">
        <v>144</v>
      </c>
      <c r="AU92" s="223" t="s">
        <v>89</v>
      </c>
      <c r="AY92" s="17" t="s">
        <v>142</v>
      </c>
      <c r="BE92" s="224">
        <f>IF(N92="základní",J92,0)</f>
        <v>0</v>
      </c>
      <c r="BF92" s="224">
        <f>IF(N92="snížená",J92,0)</f>
        <v>0</v>
      </c>
      <c r="BG92" s="224">
        <f>IF(N92="zákl. přenesená",J92,0)</f>
        <v>0</v>
      </c>
      <c r="BH92" s="224">
        <f>IF(N92="sníž. přenesená",J92,0)</f>
        <v>0</v>
      </c>
      <c r="BI92" s="224">
        <f>IF(N92="nulová",J92,0)</f>
        <v>0</v>
      </c>
      <c r="BJ92" s="17" t="s">
        <v>87</v>
      </c>
      <c r="BK92" s="224">
        <f>ROUND(I92*H92,2)</f>
        <v>0</v>
      </c>
      <c r="BL92" s="17" t="s">
        <v>149</v>
      </c>
      <c r="BM92" s="223" t="s">
        <v>368</v>
      </c>
    </row>
    <row r="93" s="1" customFormat="1">
      <c r="B93" s="39"/>
      <c r="C93" s="40"/>
      <c r="D93" s="227" t="s">
        <v>269</v>
      </c>
      <c r="E93" s="40"/>
      <c r="F93" s="273" t="s">
        <v>369</v>
      </c>
      <c r="G93" s="40"/>
      <c r="H93" s="40"/>
      <c r="I93" s="136"/>
      <c r="J93" s="40"/>
      <c r="K93" s="40"/>
      <c r="L93" s="44"/>
      <c r="M93" s="274"/>
      <c r="N93" s="84"/>
      <c r="O93" s="84"/>
      <c r="P93" s="84"/>
      <c r="Q93" s="84"/>
      <c r="R93" s="84"/>
      <c r="S93" s="84"/>
      <c r="T93" s="85"/>
      <c r="AT93" s="17" t="s">
        <v>269</v>
      </c>
      <c r="AU93" s="17" t="s">
        <v>89</v>
      </c>
    </row>
    <row r="94" s="11" customFormat="1" ht="22.8" customHeight="1">
      <c r="B94" s="196"/>
      <c r="C94" s="197"/>
      <c r="D94" s="198" t="s">
        <v>78</v>
      </c>
      <c r="E94" s="210" t="s">
        <v>89</v>
      </c>
      <c r="F94" s="210" t="s">
        <v>277</v>
      </c>
      <c r="G94" s="197"/>
      <c r="H94" s="197"/>
      <c r="I94" s="200"/>
      <c r="J94" s="211">
        <f>BK94</f>
        <v>0</v>
      </c>
      <c r="K94" s="197"/>
      <c r="L94" s="202"/>
      <c r="M94" s="203"/>
      <c r="N94" s="204"/>
      <c r="O94" s="204"/>
      <c r="P94" s="205">
        <f>SUM(P95:P107)</f>
        <v>0</v>
      </c>
      <c r="Q94" s="204"/>
      <c r="R94" s="205">
        <f>SUM(R95:R107)</f>
        <v>197.40345551999999</v>
      </c>
      <c r="S94" s="204"/>
      <c r="T94" s="206">
        <f>SUM(T95:T107)</f>
        <v>0</v>
      </c>
      <c r="AR94" s="207" t="s">
        <v>87</v>
      </c>
      <c r="AT94" s="208" t="s">
        <v>78</v>
      </c>
      <c r="AU94" s="208" t="s">
        <v>87</v>
      </c>
      <c r="AY94" s="207" t="s">
        <v>142</v>
      </c>
      <c r="BK94" s="209">
        <f>SUM(BK95:BK107)</f>
        <v>0</v>
      </c>
    </row>
    <row r="95" s="1" customFormat="1" ht="24" customHeight="1">
      <c r="B95" s="39"/>
      <c r="C95" s="212" t="s">
        <v>149</v>
      </c>
      <c r="D95" s="212" t="s">
        <v>144</v>
      </c>
      <c r="E95" s="213" t="s">
        <v>370</v>
      </c>
      <c r="F95" s="214" t="s">
        <v>371</v>
      </c>
      <c r="G95" s="215" t="s">
        <v>191</v>
      </c>
      <c r="H95" s="216">
        <v>72</v>
      </c>
      <c r="I95" s="217"/>
      <c r="J95" s="218">
        <f>ROUND(I95*H95,2)</f>
        <v>0</v>
      </c>
      <c r="K95" s="214" t="s">
        <v>148</v>
      </c>
      <c r="L95" s="44"/>
      <c r="M95" s="219" t="s">
        <v>39</v>
      </c>
      <c r="N95" s="220" t="s">
        <v>50</v>
      </c>
      <c r="O95" s="84"/>
      <c r="P95" s="221">
        <f>O95*H95</f>
        <v>0</v>
      </c>
      <c r="Q95" s="221">
        <v>0.25850000000000001</v>
      </c>
      <c r="R95" s="221">
        <f>Q95*H95</f>
        <v>18.612000000000002</v>
      </c>
      <c r="S95" s="221">
        <v>0</v>
      </c>
      <c r="T95" s="222">
        <f>S95*H95</f>
        <v>0</v>
      </c>
      <c r="AR95" s="223" t="s">
        <v>149</v>
      </c>
      <c r="AT95" s="223" t="s">
        <v>144</v>
      </c>
      <c r="AU95" s="223" t="s">
        <v>89</v>
      </c>
      <c r="AY95" s="17" t="s">
        <v>142</v>
      </c>
      <c r="BE95" s="224">
        <f>IF(N95="základní",J95,0)</f>
        <v>0</v>
      </c>
      <c r="BF95" s="224">
        <f>IF(N95="snížená",J95,0)</f>
        <v>0</v>
      </c>
      <c r="BG95" s="224">
        <f>IF(N95="zákl. přenesená",J95,0)</f>
        <v>0</v>
      </c>
      <c r="BH95" s="224">
        <f>IF(N95="sníž. přenesená",J95,0)</f>
        <v>0</v>
      </c>
      <c r="BI95" s="224">
        <f>IF(N95="nulová",J95,0)</f>
        <v>0</v>
      </c>
      <c r="BJ95" s="17" t="s">
        <v>87</v>
      </c>
      <c r="BK95" s="224">
        <f>ROUND(I95*H95,2)</f>
        <v>0</v>
      </c>
      <c r="BL95" s="17" t="s">
        <v>149</v>
      </c>
      <c r="BM95" s="223" t="s">
        <v>372</v>
      </c>
    </row>
    <row r="96" s="1" customFormat="1">
      <c r="B96" s="39"/>
      <c r="C96" s="40"/>
      <c r="D96" s="227" t="s">
        <v>269</v>
      </c>
      <c r="E96" s="40"/>
      <c r="F96" s="273" t="s">
        <v>373</v>
      </c>
      <c r="G96" s="40"/>
      <c r="H96" s="40"/>
      <c r="I96" s="136"/>
      <c r="J96" s="40"/>
      <c r="K96" s="40"/>
      <c r="L96" s="44"/>
      <c r="M96" s="274"/>
      <c r="N96" s="84"/>
      <c r="O96" s="84"/>
      <c r="P96" s="84"/>
      <c r="Q96" s="84"/>
      <c r="R96" s="84"/>
      <c r="S96" s="84"/>
      <c r="T96" s="85"/>
      <c r="AT96" s="17" t="s">
        <v>269</v>
      </c>
      <c r="AU96" s="17" t="s">
        <v>89</v>
      </c>
    </row>
    <row r="97" s="1" customFormat="1" ht="24" customHeight="1">
      <c r="B97" s="39"/>
      <c r="C97" s="212" t="s">
        <v>169</v>
      </c>
      <c r="D97" s="212" t="s">
        <v>144</v>
      </c>
      <c r="E97" s="213" t="s">
        <v>374</v>
      </c>
      <c r="F97" s="214" t="s">
        <v>375</v>
      </c>
      <c r="G97" s="215" t="s">
        <v>147</v>
      </c>
      <c r="H97" s="216">
        <v>72</v>
      </c>
      <c r="I97" s="217"/>
      <c r="J97" s="218">
        <f>ROUND(I97*H97,2)</f>
        <v>0</v>
      </c>
      <c r="K97" s="214" t="s">
        <v>148</v>
      </c>
      <c r="L97" s="44"/>
      <c r="M97" s="219" t="s">
        <v>39</v>
      </c>
      <c r="N97" s="220" t="s">
        <v>50</v>
      </c>
      <c r="O97" s="84"/>
      <c r="P97" s="221">
        <f>O97*H97</f>
        <v>0</v>
      </c>
      <c r="Q97" s="221">
        <v>0.00010000000000000001</v>
      </c>
      <c r="R97" s="221">
        <f>Q97*H97</f>
        <v>0.0072000000000000007</v>
      </c>
      <c r="S97" s="221">
        <v>0</v>
      </c>
      <c r="T97" s="222">
        <f>S97*H97</f>
        <v>0</v>
      </c>
      <c r="AR97" s="223" t="s">
        <v>149</v>
      </c>
      <c r="AT97" s="223" t="s">
        <v>144</v>
      </c>
      <c r="AU97" s="223" t="s">
        <v>89</v>
      </c>
      <c r="AY97" s="17" t="s">
        <v>142</v>
      </c>
      <c r="BE97" s="224">
        <f>IF(N97="základní",J97,0)</f>
        <v>0</v>
      </c>
      <c r="BF97" s="224">
        <f>IF(N97="snížená",J97,0)</f>
        <v>0</v>
      </c>
      <c r="BG97" s="224">
        <f>IF(N97="zákl. přenesená",J97,0)</f>
        <v>0</v>
      </c>
      <c r="BH97" s="224">
        <f>IF(N97="sníž. přenesená",J97,0)</f>
        <v>0</v>
      </c>
      <c r="BI97" s="224">
        <f>IF(N97="nulová",J97,0)</f>
        <v>0</v>
      </c>
      <c r="BJ97" s="17" t="s">
        <v>87</v>
      </c>
      <c r="BK97" s="224">
        <f>ROUND(I97*H97,2)</f>
        <v>0</v>
      </c>
      <c r="BL97" s="17" t="s">
        <v>149</v>
      </c>
      <c r="BM97" s="223" t="s">
        <v>376</v>
      </c>
    </row>
    <row r="98" s="1" customFormat="1">
      <c r="B98" s="39"/>
      <c r="C98" s="40"/>
      <c r="D98" s="227" t="s">
        <v>269</v>
      </c>
      <c r="E98" s="40"/>
      <c r="F98" s="273" t="s">
        <v>377</v>
      </c>
      <c r="G98" s="40"/>
      <c r="H98" s="40"/>
      <c r="I98" s="136"/>
      <c r="J98" s="40"/>
      <c r="K98" s="40"/>
      <c r="L98" s="44"/>
      <c r="M98" s="274"/>
      <c r="N98" s="84"/>
      <c r="O98" s="84"/>
      <c r="P98" s="84"/>
      <c r="Q98" s="84"/>
      <c r="R98" s="84"/>
      <c r="S98" s="84"/>
      <c r="T98" s="85"/>
      <c r="AT98" s="17" t="s">
        <v>269</v>
      </c>
      <c r="AU98" s="17" t="s">
        <v>89</v>
      </c>
    </row>
    <row r="99" s="13" customFormat="1">
      <c r="B99" s="236"/>
      <c r="C99" s="237"/>
      <c r="D99" s="227" t="s">
        <v>159</v>
      </c>
      <c r="E99" s="238" t="s">
        <v>39</v>
      </c>
      <c r="F99" s="239" t="s">
        <v>378</v>
      </c>
      <c r="G99" s="237"/>
      <c r="H99" s="240">
        <v>72</v>
      </c>
      <c r="I99" s="241"/>
      <c r="J99" s="237"/>
      <c r="K99" s="237"/>
      <c r="L99" s="242"/>
      <c r="M99" s="243"/>
      <c r="N99" s="244"/>
      <c r="O99" s="244"/>
      <c r="P99" s="244"/>
      <c r="Q99" s="244"/>
      <c r="R99" s="244"/>
      <c r="S99" s="244"/>
      <c r="T99" s="245"/>
      <c r="AT99" s="246" t="s">
        <v>159</v>
      </c>
      <c r="AU99" s="246" t="s">
        <v>89</v>
      </c>
      <c r="AV99" s="13" t="s">
        <v>89</v>
      </c>
      <c r="AW99" s="13" t="s">
        <v>40</v>
      </c>
      <c r="AX99" s="13" t="s">
        <v>87</v>
      </c>
      <c r="AY99" s="246" t="s">
        <v>142</v>
      </c>
    </row>
    <row r="100" s="1" customFormat="1" ht="16.5" customHeight="1">
      <c r="B100" s="39"/>
      <c r="C100" s="263" t="s">
        <v>177</v>
      </c>
      <c r="D100" s="263" t="s">
        <v>246</v>
      </c>
      <c r="E100" s="264" t="s">
        <v>379</v>
      </c>
      <c r="F100" s="265" t="s">
        <v>380</v>
      </c>
      <c r="G100" s="266" t="s">
        <v>147</v>
      </c>
      <c r="H100" s="267">
        <v>82.799999999999997</v>
      </c>
      <c r="I100" s="268"/>
      <c r="J100" s="269">
        <f>ROUND(I100*H100,2)</f>
        <v>0</v>
      </c>
      <c r="K100" s="265" t="s">
        <v>148</v>
      </c>
      <c r="L100" s="270"/>
      <c r="M100" s="271" t="s">
        <v>39</v>
      </c>
      <c r="N100" s="272" t="s">
        <v>50</v>
      </c>
      <c r="O100" s="84"/>
      <c r="P100" s="221">
        <f>O100*H100</f>
        <v>0</v>
      </c>
      <c r="Q100" s="221">
        <v>9.0000000000000006E-05</v>
      </c>
      <c r="R100" s="221">
        <f>Q100*H100</f>
        <v>0.0074520000000000003</v>
      </c>
      <c r="S100" s="221">
        <v>0</v>
      </c>
      <c r="T100" s="222">
        <f>S100*H100</f>
        <v>0</v>
      </c>
      <c r="AR100" s="223" t="s">
        <v>188</v>
      </c>
      <c r="AT100" s="223" t="s">
        <v>246</v>
      </c>
      <c r="AU100" s="223" t="s">
        <v>89</v>
      </c>
      <c r="AY100" s="17" t="s">
        <v>142</v>
      </c>
      <c r="BE100" s="224">
        <f>IF(N100="základní",J100,0)</f>
        <v>0</v>
      </c>
      <c r="BF100" s="224">
        <f>IF(N100="snížená",J100,0)</f>
        <v>0</v>
      </c>
      <c r="BG100" s="224">
        <f>IF(N100="zákl. přenesená",J100,0)</f>
        <v>0</v>
      </c>
      <c r="BH100" s="224">
        <f>IF(N100="sníž. přenesená",J100,0)</f>
        <v>0</v>
      </c>
      <c r="BI100" s="224">
        <f>IF(N100="nulová",J100,0)</f>
        <v>0</v>
      </c>
      <c r="BJ100" s="17" t="s">
        <v>87</v>
      </c>
      <c r="BK100" s="224">
        <f>ROUND(I100*H100,2)</f>
        <v>0</v>
      </c>
      <c r="BL100" s="17" t="s">
        <v>149</v>
      </c>
      <c r="BM100" s="223" t="s">
        <v>381</v>
      </c>
    </row>
    <row r="101" s="13" customFormat="1">
      <c r="B101" s="236"/>
      <c r="C101" s="237"/>
      <c r="D101" s="227" t="s">
        <v>159</v>
      </c>
      <c r="E101" s="237"/>
      <c r="F101" s="239" t="s">
        <v>382</v>
      </c>
      <c r="G101" s="237"/>
      <c r="H101" s="240">
        <v>82.799999999999997</v>
      </c>
      <c r="I101" s="241"/>
      <c r="J101" s="237"/>
      <c r="K101" s="237"/>
      <c r="L101" s="242"/>
      <c r="M101" s="243"/>
      <c r="N101" s="244"/>
      <c r="O101" s="244"/>
      <c r="P101" s="244"/>
      <c r="Q101" s="244"/>
      <c r="R101" s="244"/>
      <c r="S101" s="244"/>
      <c r="T101" s="245"/>
      <c r="AT101" s="246" t="s">
        <v>159</v>
      </c>
      <c r="AU101" s="246" t="s">
        <v>89</v>
      </c>
      <c r="AV101" s="13" t="s">
        <v>89</v>
      </c>
      <c r="AW101" s="13" t="s">
        <v>4</v>
      </c>
      <c r="AX101" s="13" t="s">
        <v>87</v>
      </c>
      <c r="AY101" s="246" t="s">
        <v>142</v>
      </c>
    </row>
    <row r="102" s="1" customFormat="1" ht="16.5" customHeight="1">
      <c r="B102" s="39"/>
      <c r="C102" s="212" t="s">
        <v>183</v>
      </c>
      <c r="D102" s="212" t="s">
        <v>144</v>
      </c>
      <c r="E102" s="213" t="s">
        <v>383</v>
      </c>
      <c r="F102" s="214" t="s">
        <v>384</v>
      </c>
      <c r="G102" s="215" t="s">
        <v>220</v>
      </c>
      <c r="H102" s="216">
        <v>1.008</v>
      </c>
      <c r="I102" s="217"/>
      <c r="J102" s="218">
        <f>ROUND(I102*H102,2)</f>
        <v>0</v>
      </c>
      <c r="K102" s="214" t="s">
        <v>148</v>
      </c>
      <c r="L102" s="44"/>
      <c r="M102" s="219" t="s">
        <v>39</v>
      </c>
      <c r="N102" s="220" t="s">
        <v>50</v>
      </c>
      <c r="O102" s="84"/>
      <c r="P102" s="221">
        <f>O102*H102</f>
        <v>0</v>
      </c>
      <c r="Q102" s="221">
        <v>1.06277</v>
      </c>
      <c r="R102" s="221">
        <f>Q102*H102</f>
        <v>1.0712721599999999</v>
      </c>
      <c r="S102" s="221">
        <v>0</v>
      </c>
      <c r="T102" s="222">
        <f>S102*H102</f>
        <v>0</v>
      </c>
      <c r="AR102" s="223" t="s">
        <v>149</v>
      </c>
      <c r="AT102" s="223" t="s">
        <v>144</v>
      </c>
      <c r="AU102" s="223" t="s">
        <v>89</v>
      </c>
      <c r="AY102" s="17" t="s">
        <v>142</v>
      </c>
      <c r="BE102" s="224">
        <f>IF(N102="základní",J102,0)</f>
        <v>0</v>
      </c>
      <c r="BF102" s="224">
        <f>IF(N102="snížená",J102,0)</f>
        <v>0</v>
      </c>
      <c r="BG102" s="224">
        <f>IF(N102="zákl. přenesená",J102,0)</f>
        <v>0</v>
      </c>
      <c r="BH102" s="224">
        <f>IF(N102="sníž. přenesená",J102,0)</f>
        <v>0</v>
      </c>
      <c r="BI102" s="224">
        <f>IF(N102="nulová",J102,0)</f>
        <v>0</v>
      </c>
      <c r="BJ102" s="17" t="s">
        <v>87</v>
      </c>
      <c r="BK102" s="224">
        <f>ROUND(I102*H102,2)</f>
        <v>0</v>
      </c>
      <c r="BL102" s="17" t="s">
        <v>149</v>
      </c>
      <c r="BM102" s="223" t="s">
        <v>385</v>
      </c>
    </row>
    <row r="103" s="13" customFormat="1">
      <c r="B103" s="236"/>
      <c r="C103" s="237"/>
      <c r="D103" s="227" t="s">
        <v>159</v>
      </c>
      <c r="E103" s="238" t="s">
        <v>39</v>
      </c>
      <c r="F103" s="239" t="s">
        <v>386</v>
      </c>
      <c r="G103" s="237"/>
      <c r="H103" s="240">
        <v>1.008</v>
      </c>
      <c r="I103" s="241"/>
      <c r="J103" s="237"/>
      <c r="K103" s="237"/>
      <c r="L103" s="242"/>
      <c r="M103" s="243"/>
      <c r="N103" s="244"/>
      <c r="O103" s="244"/>
      <c r="P103" s="244"/>
      <c r="Q103" s="244"/>
      <c r="R103" s="244"/>
      <c r="S103" s="244"/>
      <c r="T103" s="245"/>
      <c r="AT103" s="246" t="s">
        <v>159</v>
      </c>
      <c r="AU103" s="246" t="s">
        <v>89</v>
      </c>
      <c r="AV103" s="13" t="s">
        <v>89</v>
      </c>
      <c r="AW103" s="13" t="s">
        <v>40</v>
      </c>
      <c r="AX103" s="13" t="s">
        <v>87</v>
      </c>
      <c r="AY103" s="246" t="s">
        <v>142</v>
      </c>
    </row>
    <row r="104" s="1" customFormat="1" ht="16.5" customHeight="1">
      <c r="B104" s="39"/>
      <c r="C104" s="212" t="s">
        <v>188</v>
      </c>
      <c r="D104" s="212" t="s">
        <v>144</v>
      </c>
      <c r="E104" s="213" t="s">
        <v>387</v>
      </c>
      <c r="F104" s="214" t="s">
        <v>388</v>
      </c>
      <c r="G104" s="215" t="s">
        <v>198</v>
      </c>
      <c r="H104" s="216">
        <v>72</v>
      </c>
      <c r="I104" s="217"/>
      <c r="J104" s="218">
        <f>ROUND(I104*H104,2)</f>
        <v>0</v>
      </c>
      <c r="K104" s="214" t="s">
        <v>148</v>
      </c>
      <c r="L104" s="44"/>
      <c r="M104" s="219" t="s">
        <v>39</v>
      </c>
      <c r="N104" s="220" t="s">
        <v>50</v>
      </c>
      <c r="O104" s="84"/>
      <c r="P104" s="221">
        <f>O104*H104</f>
        <v>0</v>
      </c>
      <c r="Q104" s="221">
        <v>2.45329</v>
      </c>
      <c r="R104" s="221">
        <f>Q104*H104</f>
        <v>176.63687999999999</v>
      </c>
      <c r="S104" s="221">
        <v>0</v>
      </c>
      <c r="T104" s="222">
        <f>S104*H104</f>
        <v>0</v>
      </c>
      <c r="AR104" s="223" t="s">
        <v>149</v>
      </c>
      <c r="AT104" s="223" t="s">
        <v>144</v>
      </c>
      <c r="AU104" s="223" t="s">
        <v>89</v>
      </c>
      <c r="AY104" s="17" t="s">
        <v>142</v>
      </c>
      <c r="BE104" s="224">
        <f>IF(N104="základní",J104,0)</f>
        <v>0</v>
      </c>
      <c r="BF104" s="224">
        <f>IF(N104="snížená",J104,0)</f>
        <v>0</v>
      </c>
      <c r="BG104" s="224">
        <f>IF(N104="zákl. přenesená",J104,0)</f>
        <v>0</v>
      </c>
      <c r="BH104" s="224">
        <f>IF(N104="sníž. přenesená",J104,0)</f>
        <v>0</v>
      </c>
      <c r="BI104" s="224">
        <f>IF(N104="nulová",J104,0)</f>
        <v>0</v>
      </c>
      <c r="BJ104" s="17" t="s">
        <v>87</v>
      </c>
      <c r="BK104" s="224">
        <f>ROUND(I104*H104,2)</f>
        <v>0</v>
      </c>
      <c r="BL104" s="17" t="s">
        <v>149</v>
      </c>
      <c r="BM104" s="223" t="s">
        <v>389</v>
      </c>
    </row>
    <row r="105" s="1" customFormat="1">
      <c r="B105" s="39"/>
      <c r="C105" s="40"/>
      <c r="D105" s="227" t="s">
        <v>269</v>
      </c>
      <c r="E105" s="40"/>
      <c r="F105" s="273" t="s">
        <v>390</v>
      </c>
      <c r="G105" s="40"/>
      <c r="H105" s="40"/>
      <c r="I105" s="136"/>
      <c r="J105" s="40"/>
      <c r="K105" s="40"/>
      <c r="L105" s="44"/>
      <c r="M105" s="274"/>
      <c r="N105" s="84"/>
      <c r="O105" s="84"/>
      <c r="P105" s="84"/>
      <c r="Q105" s="84"/>
      <c r="R105" s="84"/>
      <c r="S105" s="84"/>
      <c r="T105" s="85"/>
      <c r="AT105" s="17" t="s">
        <v>269</v>
      </c>
      <c r="AU105" s="17" t="s">
        <v>89</v>
      </c>
    </row>
    <row r="106" s="1" customFormat="1" ht="16.5" customHeight="1">
      <c r="B106" s="39"/>
      <c r="C106" s="212" t="s">
        <v>194</v>
      </c>
      <c r="D106" s="212" t="s">
        <v>144</v>
      </c>
      <c r="E106" s="213" t="s">
        <v>391</v>
      </c>
      <c r="F106" s="214" t="s">
        <v>392</v>
      </c>
      <c r="G106" s="215" t="s">
        <v>220</v>
      </c>
      <c r="H106" s="216">
        <v>1.008</v>
      </c>
      <c r="I106" s="217"/>
      <c r="J106" s="218">
        <f>ROUND(I106*H106,2)</f>
        <v>0</v>
      </c>
      <c r="K106" s="214" t="s">
        <v>148</v>
      </c>
      <c r="L106" s="44"/>
      <c r="M106" s="219" t="s">
        <v>39</v>
      </c>
      <c r="N106" s="220" t="s">
        <v>50</v>
      </c>
      <c r="O106" s="84"/>
      <c r="P106" s="221">
        <f>O106*H106</f>
        <v>0</v>
      </c>
      <c r="Q106" s="221">
        <v>1.0601700000000001</v>
      </c>
      <c r="R106" s="221">
        <f>Q106*H106</f>
        <v>1.0686513600000001</v>
      </c>
      <c r="S106" s="221">
        <v>0</v>
      </c>
      <c r="T106" s="222">
        <f>S106*H106</f>
        <v>0</v>
      </c>
      <c r="AR106" s="223" t="s">
        <v>149</v>
      </c>
      <c r="AT106" s="223" t="s">
        <v>144</v>
      </c>
      <c r="AU106" s="223" t="s">
        <v>89</v>
      </c>
      <c r="AY106" s="17" t="s">
        <v>142</v>
      </c>
      <c r="BE106" s="224">
        <f>IF(N106="základní",J106,0)</f>
        <v>0</v>
      </c>
      <c r="BF106" s="224">
        <f>IF(N106="snížená",J106,0)</f>
        <v>0</v>
      </c>
      <c r="BG106" s="224">
        <f>IF(N106="zákl. přenesená",J106,0)</f>
        <v>0</v>
      </c>
      <c r="BH106" s="224">
        <f>IF(N106="sníž. přenesená",J106,0)</f>
        <v>0</v>
      </c>
      <c r="BI106" s="224">
        <f>IF(N106="nulová",J106,0)</f>
        <v>0</v>
      </c>
      <c r="BJ106" s="17" t="s">
        <v>87</v>
      </c>
      <c r="BK106" s="224">
        <f>ROUND(I106*H106,2)</f>
        <v>0</v>
      </c>
      <c r="BL106" s="17" t="s">
        <v>149</v>
      </c>
      <c r="BM106" s="223" t="s">
        <v>393</v>
      </c>
    </row>
    <row r="107" s="13" customFormat="1">
      <c r="B107" s="236"/>
      <c r="C107" s="237"/>
      <c r="D107" s="227" t="s">
        <v>159</v>
      </c>
      <c r="E107" s="238" t="s">
        <v>39</v>
      </c>
      <c r="F107" s="239" t="s">
        <v>394</v>
      </c>
      <c r="G107" s="237"/>
      <c r="H107" s="240">
        <v>1.008</v>
      </c>
      <c r="I107" s="241"/>
      <c r="J107" s="237"/>
      <c r="K107" s="237"/>
      <c r="L107" s="242"/>
      <c r="M107" s="243"/>
      <c r="N107" s="244"/>
      <c r="O107" s="244"/>
      <c r="P107" s="244"/>
      <c r="Q107" s="244"/>
      <c r="R107" s="244"/>
      <c r="S107" s="244"/>
      <c r="T107" s="245"/>
      <c r="AT107" s="246" t="s">
        <v>159</v>
      </c>
      <c r="AU107" s="246" t="s">
        <v>89</v>
      </c>
      <c r="AV107" s="13" t="s">
        <v>89</v>
      </c>
      <c r="AW107" s="13" t="s">
        <v>40</v>
      </c>
      <c r="AX107" s="13" t="s">
        <v>87</v>
      </c>
      <c r="AY107" s="246" t="s">
        <v>142</v>
      </c>
    </row>
    <row r="108" s="11" customFormat="1" ht="22.8" customHeight="1">
      <c r="B108" s="196"/>
      <c r="C108" s="197"/>
      <c r="D108" s="198" t="s">
        <v>78</v>
      </c>
      <c r="E108" s="210" t="s">
        <v>169</v>
      </c>
      <c r="F108" s="210" t="s">
        <v>288</v>
      </c>
      <c r="G108" s="197"/>
      <c r="H108" s="197"/>
      <c r="I108" s="200"/>
      <c r="J108" s="211">
        <f>BK108</f>
        <v>0</v>
      </c>
      <c r="K108" s="197"/>
      <c r="L108" s="202"/>
      <c r="M108" s="203"/>
      <c r="N108" s="204"/>
      <c r="O108" s="204"/>
      <c r="P108" s="205">
        <f>SUM(P109:P111)</f>
        <v>0</v>
      </c>
      <c r="Q108" s="204"/>
      <c r="R108" s="205">
        <f>SUM(R109:R111)</f>
        <v>0</v>
      </c>
      <c r="S108" s="204"/>
      <c r="T108" s="206">
        <f>SUM(T109:T111)</f>
        <v>0</v>
      </c>
      <c r="AR108" s="207" t="s">
        <v>87</v>
      </c>
      <c r="AT108" s="208" t="s">
        <v>78</v>
      </c>
      <c r="AU108" s="208" t="s">
        <v>87</v>
      </c>
      <c r="AY108" s="207" t="s">
        <v>142</v>
      </c>
      <c r="BK108" s="209">
        <f>SUM(BK109:BK111)</f>
        <v>0</v>
      </c>
    </row>
    <row r="109" s="1" customFormat="1" ht="16.5" customHeight="1">
      <c r="B109" s="39"/>
      <c r="C109" s="212" t="s">
        <v>202</v>
      </c>
      <c r="D109" s="212" t="s">
        <v>144</v>
      </c>
      <c r="E109" s="213" t="s">
        <v>395</v>
      </c>
      <c r="F109" s="214" t="s">
        <v>396</v>
      </c>
      <c r="G109" s="215" t="s">
        <v>147</v>
      </c>
      <c r="H109" s="216">
        <v>72</v>
      </c>
      <c r="I109" s="217"/>
      <c r="J109" s="218">
        <f>ROUND(I109*H109,2)</f>
        <v>0</v>
      </c>
      <c r="K109" s="214" t="s">
        <v>148</v>
      </c>
      <c r="L109" s="44"/>
      <c r="M109" s="219" t="s">
        <v>39</v>
      </c>
      <c r="N109" s="220" t="s">
        <v>50</v>
      </c>
      <c r="O109" s="84"/>
      <c r="P109" s="221">
        <f>O109*H109</f>
        <v>0</v>
      </c>
      <c r="Q109" s="221">
        <v>0</v>
      </c>
      <c r="R109" s="221">
        <f>Q109*H109</f>
        <v>0</v>
      </c>
      <c r="S109" s="221">
        <v>0</v>
      </c>
      <c r="T109" s="222">
        <f>S109*H109</f>
        <v>0</v>
      </c>
      <c r="AR109" s="223" t="s">
        <v>149</v>
      </c>
      <c r="AT109" s="223" t="s">
        <v>144</v>
      </c>
      <c r="AU109" s="223" t="s">
        <v>89</v>
      </c>
      <c r="AY109" s="17" t="s">
        <v>142</v>
      </c>
      <c r="BE109" s="224">
        <f>IF(N109="základní",J109,0)</f>
        <v>0</v>
      </c>
      <c r="BF109" s="224">
        <f>IF(N109="snížená",J109,0)</f>
        <v>0</v>
      </c>
      <c r="BG109" s="224">
        <f>IF(N109="zákl. přenesená",J109,0)</f>
        <v>0</v>
      </c>
      <c r="BH109" s="224">
        <f>IF(N109="sníž. přenesená",J109,0)</f>
        <v>0</v>
      </c>
      <c r="BI109" s="224">
        <f>IF(N109="nulová",J109,0)</f>
        <v>0</v>
      </c>
      <c r="BJ109" s="17" t="s">
        <v>87</v>
      </c>
      <c r="BK109" s="224">
        <f>ROUND(I109*H109,2)</f>
        <v>0</v>
      </c>
      <c r="BL109" s="17" t="s">
        <v>149</v>
      </c>
      <c r="BM109" s="223" t="s">
        <v>397</v>
      </c>
    </row>
    <row r="110" s="13" customFormat="1">
      <c r="B110" s="236"/>
      <c r="C110" s="237"/>
      <c r="D110" s="227" t="s">
        <v>159</v>
      </c>
      <c r="E110" s="238" t="s">
        <v>39</v>
      </c>
      <c r="F110" s="239" t="s">
        <v>378</v>
      </c>
      <c r="G110" s="237"/>
      <c r="H110" s="240">
        <v>72</v>
      </c>
      <c r="I110" s="241"/>
      <c r="J110" s="237"/>
      <c r="K110" s="237"/>
      <c r="L110" s="242"/>
      <c r="M110" s="243"/>
      <c r="N110" s="244"/>
      <c r="O110" s="244"/>
      <c r="P110" s="244"/>
      <c r="Q110" s="244"/>
      <c r="R110" s="244"/>
      <c r="S110" s="244"/>
      <c r="T110" s="245"/>
      <c r="AT110" s="246" t="s">
        <v>159</v>
      </c>
      <c r="AU110" s="246" t="s">
        <v>89</v>
      </c>
      <c r="AV110" s="13" t="s">
        <v>89</v>
      </c>
      <c r="AW110" s="13" t="s">
        <v>40</v>
      </c>
      <c r="AX110" s="13" t="s">
        <v>79</v>
      </c>
      <c r="AY110" s="246" t="s">
        <v>142</v>
      </c>
    </row>
    <row r="111" s="14" customFormat="1">
      <c r="B111" s="247"/>
      <c r="C111" s="248"/>
      <c r="D111" s="227" t="s">
        <v>159</v>
      </c>
      <c r="E111" s="249" t="s">
        <v>39</v>
      </c>
      <c r="F111" s="250" t="s">
        <v>163</v>
      </c>
      <c r="G111" s="248"/>
      <c r="H111" s="251">
        <v>72</v>
      </c>
      <c r="I111" s="252"/>
      <c r="J111" s="248"/>
      <c r="K111" s="248"/>
      <c r="L111" s="253"/>
      <c r="M111" s="254"/>
      <c r="N111" s="255"/>
      <c r="O111" s="255"/>
      <c r="P111" s="255"/>
      <c r="Q111" s="255"/>
      <c r="R111" s="255"/>
      <c r="S111" s="255"/>
      <c r="T111" s="256"/>
      <c r="AT111" s="257" t="s">
        <v>159</v>
      </c>
      <c r="AU111" s="257" t="s">
        <v>89</v>
      </c>
      <c r="AV111" s="14" t="s">
        <v>149</v>
      </c>
      <c r="AW111" s="14" t="s">
        <v>40</v>
      </c>
      <c r="AX111" s="14" t="s">
        <v>87</v>
      </c>
      <c r="AY111" s="257" t="s">
        <v>142</v>
      </c>
    </row>
    <row r="112" s="11" customFormat="1" ht="22.8" customHeight="1">
      <c r="B112" s="196"/>
      <c r="C112" s="197"/>
      <c r="D112" s="198" t="s">
        <v>78</v>
      </c>
      <c r="E112" s="210" t="s">
        <v>194</v>
      </c>
      <c r="F112" s="210" t="s">
        <v>195</v>
      </c>
      <c r="G112" s="197"/>
      <c r="H112" s="197"/>
      <c r="I112" s="200"/>
      <c r="J112" s="211">
        <f>BK112</f>
        <v>0</v>
      </c>
      <c r="K112" s="197"/>
      <c r="L112" s="202"/>
      <c r="M112" s="203"/>
      <c r="N112" s="204"/>
      <c r="O112" s="204"/>
      <c r="P112" s="205">
        <f>P113</f>
        <v>0</v>
      </c>
      <c r="Q112" s="204"/>
      <c r="R112" s="205">
        <f>R113</f>
        <v>0.012999999999999999</v>
      </c>
      <c r="S112" s="204"/>
      <c r="T112" s="206">
        <f>T113</f>
        <v>0</v>
      </c>
      <c r="AR112" s="207" t="s">
        <v>87</v>
      </c>
      <c r="AT112" s="208" t="s">
        <v>78</v>
      </c>
      <c r="AU112" s="208" t="s">
        <v>87</v>
      </c>
      <c r="AY112" s="207" t="s">
        <v>142</v>
      </c>
      <c r="BK112" s="209">
        <f>BK113</f>
        <v>0</v>
      </c>
    </row>
    <row r="113" s="1" customFormat="1" ht="24" customHeight="1">
      <c r="B113" s="39"/>
      <c r="C113" s="212" t="s">
        <v>206</v>
      </c>
      <c r="D113" s="212" t="s">
        <v>144</v>
      </c>
      <c r="E113" s="213" t="s">
        <v>398</v>
      </c>
      <c r="F113" s="214" t="s">
        <v>399</v>
      </c>
      <c r="G113" s="215" t="s">
        <v>147</v>
      </c>
      <c r="H113" s="216">
        <v>100</v>
      </c>
      <c r="I113" s="217"/>
      <c r="J113" s="218">
        <f>ROUND(I113*H113,2)</f>
        <v>0</v>
      </c>
      <c r="K113" s="214" t="s">
        <v>148</v>
      </c>
      <c r="L113" s="44"/>
      <c r="M113" s="219" t="s">
        <v>39</v>
      </c>
      <c r="N113" s="220" t="s">
        <v>50</v>
      </c>
      <c r="O113" s="84"/>
      <c r="P113" s="221">
        <f>O113*H113</f>
        <v>0</v>
      </c>
      <c r="Q113" s="221">
        <v>0.00012999999999999999</v>
      </c>
      <c r="R113" s="221">
        <f>Q113*H113</f>
        <v>0.012999999999999999</v>
      </c>
      <c r="S113" s="221">
        <v>0</v>
      </c>
      <c r="T113" s="222">
        <f>S113*H113</f>
        <v>0</v>
      </c>
      <c r="AR113" s="223" t="s">
        <v>149</v>
      </c>
      <c r="AT113" s="223" t="s">
        <v>144</v>
      </c>
      <c r="AU113" s="223" t="s">
        <v>89</v>
      </c>
      <c r="AY113" s="17" t="s">
        <v>142</v>
      </c>
      <c r="BE113" s="224">
        <f>IF(N113="základní",J113,0)</f>
        <v>0</v>
      </c>
      <c r="BF113" s="224">
        <f>IF(N113="snížená",J113,0)</f>
        <v>0</v>
      </c>
      <c r="BG113" s="224">
        <f>IF(N113="zákl. přenesená",J113,0)</f>
        <v>0</v>
      </c>
      <c r="BH113" s="224">
        <f>IF(N113="sníž. přenesená",J113,0)</f>
        <v>0</v>
      </c>
      <c r="BI113" s="224">
        <f>IF(N113="nulová",J113,0)</f>
        <v>0</v>
      </c>
      <c r="BJ113" s="17" t="s">
        <v>87</v>
      </c>
      <c r="BK113" s="224">
        <f>ROUND(I113*H113,2)</f>
        <v>0</v>
      </c>
      <c r="BL113" s="17" t="s">
        <v>149</v>
      </c>
      <c r="BM113" s="223" t="s">
        <v>400</v>
      </c>
    </row>
    <row r="114" s="11" customFormat="1" ht="22.8" customHeight="1">
      <c r="B114" s="196"/>
      <c r="C114" s="197"/>
      <c r="D114" s="198" t="s">
        <v>78</v>
      </c>
      <c r="E114" s="210" t="s">
        <v>327</v>
      </c>
      <c r="F114" s="210" t="s">
        <v>328</v>
      </c>
      <c r="G114" s="197"/>
      <c r="H114" s="197"/>
      <c r="I114" s="200"/>
      <c r="J114" s="211">
        <f>BK114</f>
        <v>0</v>
      </c>
      <c r="K114" s="197"/>
      <c r="L114" s="202"/>
      <c r="M114" s="203"/>
      <c r="N114" s="204"/>
      <c r="O114" s="204"/>
      <c r="P114" s="205">
        <f>P115</f>
        <v>0</v>
      </c>
      <c r="Q114" s="204"/>
      <c r="R114" s="205">
        <f>R115</f>
        <v>0</v>
      </c>
      <c r="S114" s="204"/>
      <c r="T114" s="206">
        <f>T115</f>
        <v>0</v>
      </c>
      <c r="AR114" s="207" t="s">
        <v>87</v>
      </c>
      <c r="AT114" s="208" t="s">
        <v>78</v>
      </c>
      <c r="AU114" s="208" t="s">
        <v>87</v>
      </c>
      <c r="AY114" s="207" t="s">
        <v>142</v>
      </c>
      <c r="BK114" s="209">
        <f>BK115</f>
        <v>0</v>
      </c>
    </row>
    <row r="115" s="1" customFormat="1" ht="24" customHeight="1">
      <c r="B115" s="39"/>
      <c r="C115" s="212" t="s">
        <v>210</v>
      </c>
      <c r="D115" s="212" t="s">
        <v>144</v>
      </c>
      <c r="E115" s="213" t="s">
        <v>401</v>
      </c>
      <c r="F115" s="214" t="s">
        <v>402</v>
      </c>
      <c r="G115" s="215" t="s">
        <v>220</v>
      </c>
      <c r="H115" s="216">
        <v>197.416</v>
      </c>
      <c r="I115" s="217"/>
      <c r="J115" s="218">
        <f>ROUND(I115*H115,2)</f>
        <v>0</v>
      </c>
      <c r="K115" s="214" t="s">
        <v>148</v>
      </c>
      <c r="L115" s="44"/>
      <c r="M115" s="219" t="s">
        <v>39</v>
      </c>
      <c r="N115" s="220" t="s">
        <v>50</v>
      </c>
      <c r="O115" s="84"/>
      <c r="P115" s="221">
        <f>O115*H115</f>
        <v>0</v>
      </c>
      <c r="Q115" s="221">
        <v>0</v>
      </c>
      <c r="R115" s="221">
        <f>Q115*H115</f>
        <v>0</v>
      </c>
      <c r="S115" s="221">
        <v>0</v>
      </c>
      <c r="T115" s="222">
        <f>S115*H115</f>
        <v>0</v>
      </c>
      <c r="AR115" s="223" t="s">
        <v>149</v>
      </c>
      <c r="AT115" s="223" t="s">
        <v>144</v>
      </c>
      <c r="AU115" s="223" t="s">
        <v>89</v>
      </c>
      <c r="AY115" s="17" t="s">
        <v>142</v>
      </c>
      <c r="BE115" s="224">
        <f>IF(N115="základní",J115,0)</f>
        <v>0</v>
      </c>
      <c r="BF115" s="224">
        <f>IF(N115="snížená",J115,0)</f>
        <v>0</v>
      </c>
      <c r="BG115" s="224">
        <f>IF(N115="zákl. přenesená",J115,0)</f>
        <v>0</v>
      </c>
      <c r="BH115" s="224">
        <f>IF(N115="sníž. přenesená",J115,0)</f>
        <v>0</v>
      </c>
      <c r="BI115" s="224">
        <f>IF(N115="nulová",J115,0)</f>
        <v>0</v>
      </c>
      <c r="BJ115" s="17" t="s">
        <v>87</v>
      </c>
      <c r="BK115" s="224">
        <f>ROUND(I115*H115,2)</f>
        <v>0</v>
      </c>
      <c r="BL115" s="17" t="s">
        <v>149</v>
      </c>
      <c r="BM115" s="223" t="s">
        <v>403</v>
      </c>
    </row>
    <row r="116" s="11" customFormat="1" ht="22.8" customHeight="1">
      <c r="B116" s="196"/>
      <c r="C116" s="197"/>
      <c r="D116" s="198" t="s">
        <v>78</v>
      </c>
      <c r="E116" s="210" t="s">
        <v>404</v>
      </c>
      <c r="F116" s="210" t="s">
        <v>405</v>
      </c>
      <c r="G116" s="197"/>
      <c r="H116" s="197"/>
      <c r="I116" s="200"/>
      <c r="J116" s="211">
        <f>BK116</f>
        <v>0</v>
      </c>
      <c r="K116" s="197"/>
      <c r="L116" s="202"/>
      <c r="M116" s="203"/>
      <c r="N116" s="204"/>
      <c r="O116" s="204"/>
      <c r="P116" s="205">
        <f>SUM(P117:P120)</f>
        <v>0</v>
      </c>
      <c r="Q116" s="204"/>
      <c r="R116" s="205">
        <f>SUM(R117:R120)</f>
        <v>0</v>
      </c>
      <c r="S116" s="204"/>
      <c r="T116" s="206">
        <f>SUM(T117:T120)</f>
        <v>0</v>
      </c>
      <c r="AR116" s="207" t="s">
        <v>87</v>
      </c>
      <c r="AT116" s="208" t="s">
        <v>78</v>
      </c>
      <c r="AU116" s="208" t="s">
        <v>87</v>
      </c>
      <c r="AY116" s="207" t="s">
        <v>142</v>
      </c>
      <c r="BK116" s="209">
        <f>SUM(BK117:BK120)</f>
        <v>0</v>
      </c>
    </row>
    <row r="117" s="1" customFormat="1" ht="16.5" customHeight="1">
      <c r="B117" s="39"/>
      <c r="C117" s="212" t="s">
        <v>217</v>
      </c>
      <c r="D117" s="212" t="s">
        <v>144</v>
      </c>
      <c r="E117" s="213" t="s">
        <v>207</v>
      </c>
      <c r="F117" s="214" t="s">
        <v>406</v>
      </c>
      <c r="G117" s="215" t="s">
        <v>147</v>
      </c>
      <c r="H117" s="216">
        <v>72</v>
      </c>
      <c r="I117" s="217"/>
      <c r="J117" s="218">
        <f>ROUND(I117*H117,2)</f>
        <v>0</v>
      </c>
      <c r="K117" s="214" t="s">
        <v>39</v>
      </c>
      <c r="L117" s="44"/>
      <c r="M117" s="219" t="s">
        <v>39</v>
      </c>
      <c r="N117" s="220" t="s">
        <v>50</v>
      </c>
      <c r="O117" s="84"/>
      <c r="P117" s="221">
        <f>O117*H117</f>
        <v>0</v>
      </c>
      <c r="Q117" s="221">
        <v>0</v>
      </c>
      <c r="R117" s="221">
        <f>Q117*H117</f>
        <v>0</v>
      </c>
      <c r="S117" s="221">
        <v>0</v>
      </c>
      <c r="T117" s="222">
        <f>S117*H117</f>
        <v>0</v>
      </c>
      <c r="AR117" s="223" t="s">
        <v>149</v>
      </c>
      <c r="AT117" s="223" t="s">
        <v>144</v>
      </c>
      <c r="AU117" s="223" t="s">
        <v>89</v>
      </c>
      <c r="AY117" s="17" t="s">
        <v>142</v>
      </c>
      <c r="BE117" s="224">
        <f>IF(N117="základní",J117,0)</f>
        <v>0</v>
      </c>
      <c r="BF117" s="224">
        <f>IF(N117="snížená",J117,0)</f>
        <v>0</v>
      </c>
      <c r="BG117" s="224">
        <f>IF(N117="zákl. přenesená",J117,0)</f>
        <v>0</v>
      </c>
      <c r="BH117" s="224">
        <f>IF(N117="sníž. přenesená",J117,0)</f>
        <v>0</v>
      </c>
      <c r="BI117" s="224">
        <f>IF(N117="nulová",J117,0)</f>
        <v>0</v>
      </c>
      <c r="BJ117" s="17" t="s">
        <v>87</v>
      </c>
      <c r="BK117" s="224">
        <f>ROUND(I117*H117,2)</f>
        <v>0</v>
      </c>
      <c r="BL117" s="17" t="s">
        <v>149</v>
      </c>
      <c r="BM117" s="223" t="s">
        <v>407</v>
      </c>
    </row>
    <row r="118" s="1" customFormat="1">
      <c r="B118" s="39"/>
      <c r="C118" s="40"/>
      <c r="D118" s="227" t="s">
        <v>269</v>
      </c>
      <c r="E118" s="40"/>
      <c r="F118" s="273" t="s">
        <v>408</v>
      </c>
      <c r="G118" s="40"/>
      <c r="H118" s="40"/>
      <c r="I118" s="136"/>
      <c r="J118" s="40"/>
      <c r="K118" s="40"/>
      <c r="L118" s="44"/>
      <c r="M118" s="274"/>
      <c r="N118" s="84"/>
      <c r="O118" s="84"/>
      <c r="P118" s="84"/>
      <c r="Q118" s="84"/>
      <c r="R118" s="84"/>
      <c r="S118" s="84"/>
      <c r="T118" s="85"/>
      <c r="AT118" s="17" t="s">
        <v>269</v>
      </c>
      <c r="AU118" s="17" t="s">
        <v>89</v>
      </c>
    </row>
    <row r="119" s="13" customFormat="1">
      <c r="B119" s="236"/>
      <c r="C119" s="237"/>
      <c r="D119" s="227" t="s">
        <v>159</v>
      </c>
      <c r="E119" s="238" t="s">
        <v>39</v>
      </c>
      <c r="F119" s="239" t="s">
        <v>378</v>
      </c>
      <c r="G119" s="237"/>
      <c r="H119" s="240">
        <v>72</v>
      </c>
      <c r="I119" s="241"/>
      <c r="J119" s="237"/>
      <c r="K119" s="237"/>
      <c r="L119" s="242"/>
      <c r="M119" s="243"/>
      <c r="N119" s="244"/>
      <c r="O119" s="244"/>
      <c r="P119" s="244"/>
      <c r="Q119" s="244"/>
      <c r="R119" s="244"/>
      <c r="S119" s="244"/>
      <c r="T119" s="245"/>
      <c r="AT119" s="246" t="s">
        <v>159</v>
      </c>
      <c r="AU119" s="246" t="s">
        <v>89</v>
      </c>
      <c r="AV119" s="13" t="s">
        <v>89</v>
      </c>
      <c r="AW119" s="13" t="s">
        <v>40</v>
      </c>
      <c r="AX119" s="13" t="s">
        <v>79</v>
      </c>
      <c r="AY119" s="246" t="s">
        <v>142</v>
      </c>
    </row>
    <row r="120" s="14" customFormat="1">
      <c r="B120" s="247"/>
      <c r="C120" s="248"/>
      <c r="D120" s="227" t="s">
        <v>159</v>
      </c>
      <c r="E120" s="249" t="s">
        <v>39</v>
      </c>
      <c r="F120" s="250" t="s">
        <v>163</v>
      </c>
      <c r="G120" s="248"/>
      <c r="H120" s="251">
        <v>72</v>
      </c>
      <c r="I120" s="252"/>
      <c r="J120" s="248"/>
      <c r="K120" s="248"/>
      <c r="L120" s="253"/>
      <c r="M120" s="275"/>
      <c r="N120" s="276"/>
      <c r="O120" s="276"/>
      <c r="P120" s="276"/>
      <c r="Q120" s="276"/>
      <c r="R120" s="276"/>
      <c r="S120" s="276"/>
      <c r="T120" s="277"/>
      <c r="AT120" s="257" t="s">
        <v>159</v>
      </c>
      <c r="AU120" s="257" t="s">
        <v>89</v>
      </c>
      <c r="AV120" s="14" t="s">
        <v>149</v>
      </c>
      <c r="AW120" s="14" t="s">
        <v>40</v>
      </c>
      <c r="AX120" s="14" t="s">
        <v>87</v>
      </c>
      <c r="AY120" s="257" t="s">
        <v>142</v>
      </c>
    </row>
    <row r="121" s="1" customFormat="1" ht="6.96" customHeight="1">
      <c r="B121" s="59"/>
      <c r="C121" s="60"/>
      <c r="D121" s="60"/>
      <c r="E121" s="60"/>
      <c r="F121" s="60"/>
      <c r="G121" s="60"/>
      <c r="H121" s="60"/>
      <c r="I121" s="162"/>
      <c r="J121" s="60"/>
      <c r="K121" s="60"/>
      <c r="L121" s="44"/>
    </row>
  </sheetData>
  <sheetProtection sheet="1" autoFilter="0" formatColumns="0" formatRows="0" objects="1" scenarios="1" spinCount="100000" saltValue="EMVQhGj8jlZL2nJAcbKaEBif4IrOc6QLECvGqC1wRsygothusp9tEhOfkUzJ54zCnVQodTFogCIY4RegU54TjQ==" hashValue="5ivyqJnglro294NtwDIFw7sPdPYJ9xAxtVB9ysvEPipCSsrI1RwnEhbPSNbacsNJ7SVVdZcFki2IeN+Endo0cQ==" algorithmName="SHA-512" password="CC35"/>
  <autoFilter ref="C85:K120"/>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98</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409</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25.5" customHeight="1">
      <c r="B27" s="141"/>
      <c r="E27" s="142" t="s">
        <v>410</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ROUND(J85,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ROUND((SUM(BE85:BE113)),  2)</f>
        <v>0</v>
      </c>
      <c r="I33" s="151">
        <v>0.20999999999999999</v>
      </c>
      <c r="J33" s="150">
        <f>ROUND(((SUM(BE85:BE113))*I33),  2)</f>
        <v>0</v>
      </c>
      <c r="L33" s="44"/>
    </row>
    <row r="34" s="1" customFormat="1" ht="14.4" customHeight="1">
      <c r="B34" s="44"/>
      <c r="E34" s="134" t="s">
        <v>51</v>
      </c>
      <c r="F34" s="150">
        <f>ROUND((SUM(BF85:BF113)),  2)</f>
        <v>0</v>
      </c>
      <c r="I34" s="151">
        <v>0.14999999999999999</v>
      </c>
      <c r="J34" s="150">
        <f>ROUND(((SUM(BF85:BF113))*I34),  2)</f>
        <v>0</v>
      </c>
      <c r="L34" s="44"/>
    </row>
    <row r="35" hidden="1" s="1" customFormat="1" ht="14.4" customHeight="1">
      <c r="B35" s="44"/>
      <c r="E35" s="134" t="s">
        <v>52</v>
      </c>
      <c r="F35" s="150">
        <f>ROUND((SUM(BG85:BG113)),  2)</f>
        <v>0</v>
      </c>
      <c r="I35" s="151">
        <v>0.20999999999999999</v>
      </c>
      <c r="J35" s="150">
        <f>0</f>
        <v>0</v>
      </c>
      <c r="L35" s="44"/>
    </row>
    <row r="36" hidden="1" s="1" customFormat="1" ht="14.4" customHeight="1">
      <c r="B36" s="44"/>
      <c r="E36" s="134" t="s">
        <v>53</v>
      </c>
      <c r="F36" s="150">
        <f>ROUND((SUM(BH85:BH113)),  2)</f>
        <v>0</v>
      </c>
      <c r="I36" s="151">
        <v>0.14999999999999999</v>
      </c>
      <c r="J36" s="150">
        <f>0</f>
        <v>0</v>
      </c>
      <c r="L36" s="44"/>
    </row>
    <row r="37" hidden="1" s="1" customFormat="1" ht="14.4" customHeight="1">
      <c r="B37" s="44"/>
      <c r="E37" s="134" t="s">
        <v>54</v>
      </c>
      <c r="F37" s="150">
        <f>ROUND((SUM(BI85:BI113)),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SO 202, SO 202b - Opěrná zeď</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J85</f>
        <v>0</v>
      </c>
      <c r="K59" s="40"/>
      <c r="L59" s="44"/>
      <c r="AU59" s="17" t="s">
        <v>122</v>
      </c>
    </row>
    <row r="60" s="8" customFormat="1" ht="24.96" customHeight="1">
      <c r="B60" s="172"/>
      <c r="C60" s="173"/>
      <c r="D60" s="174" t="s">
        <v>123</v>
      </c>
      <c r="E60" s="175"/>
      <c r="F60" s="175"/>
      <c r="G60" s="175"/>
      <c r="H60" s="175"/>
      <c r="I60" s="176"/>
      <c r="J60" s="177">
        <f>J86</f>
        <v>0</v>
      </c>
      <c r="K60" s="173"/>
      <c r="L60" s="178"/>
    </row>
    <row r="61" s="9" customFormat="1" ht="19.92" customHeight="1">
      <c r="B61" s="179"/>
      <c r="C61" s="180"/>
      <c r="D61" s="181" t="s">
        <v>124</v>
      </c>
      <c r="E61" s="182"/>
      <c r="F61" s="182"/>
      <c r="G61" s="182"/>
      <c r="H61" s="182"/>
      <c r="I61" s="183"/>
      <c r="J61" s="184">
        <f>J87</f>
        <v>0</v>
      </c>
      <c r="K61" s="180"/>
      <c r="L61" s="185"/>
    </row>
    <row r="62" s="9" customFormat="1" ht="19.92" customHeight="1">
      <c r="B62" s="179"/>
      <c r="C62" s="180"/>
      <c r="D62" s="181" t="s">
        <v>235</v>
      </c>
      <c r="E62" s="182"/>
      <c r="F62" s="182"/>
      <c r="G62" s="182"/>
      <c r="H62" s="182"/>
      <c r="I62" s="183"/>
      <c r="J62" s="184">
        <f>J95</f>
        <v>0</v>
      </c>
      <c r="K62" s="180"/>
      <c r="L62" s="185"/>
    </row>
    <row r="63" s="9" customFormat="1" ht="19.92" customHeight="1">
      <c r="B63" s="179"/>
      <c r="C63" s="180"/>
      <c r="D63" s="181" t="s">
        <v>125</v>
      </c>
      <c r="E63" s="182"/>
      <c r="F63" s="182"/>
      <c r="G63" s="182"/>
      <c r="H63" s="182"/>
      <c r="I63" s="183"/>
      <c r="J63" s="184">
        <f>J104</f>
        <v>0</v>
      </c>
      <c r="K63" s="180"/>
      <c r="L63" s="185"/>
    </row>
    <row r="64" s="9" customFormat="1" ht="19.92" customHeight="1">
      <c r="B64" s="179"/>
      <c r="C64" s="180"/>
      <c r="D64" s="181" t="s">
        <v>238</v>
      </c>
      <c r="E64" s="182"/>
      <c r="F64" s="182"/>
      <c r="G64" s="182"/>
      <c r="H64" s="182"/>
      <c r="I64" s="183"/>
      <c r="J64" s="184">
        <f>J106</f>
        <v>0</v>
      </c>
      <c r="K64" s="180"/>
      <c r="L64" s="185"/>
    </row>
    <row r="65" s="9" customFormat="1" ht="19.92" customHeight="1">
      <c r="B65" s="179"/>
      <c r="C65" s="180"/>
      <c r="D65" s="181" t="s">
        <v>360</v>
      </c>
      <c r="E65" s="182"/>
      <c r="F65" s="182"/>
      <c r="G65" s="182"/>
      <c r="H65" s="182"/>
      <c r="I65" s="183"/>
      <c r="J65" s="184">
        <f>J108</f>
        <v>0</v>
      </c>
      <c r="K65" s="180"/>
      <c r="L65" s="185"/>
    </row>
    <row r="66" s="1" customFormat="1" ht="21.84" customHeight="1">
      <c r="B66" s="39"/>
      <c r="C66" s="40"/>
      <c r="D66" s="40"/>
      <c r="E66" s="40"/>
      <c r="F66" s="40"/>
      <c r="G66" s="40"/>
      <c r="H66" s="40"/>
      <c r="I66" s="136"/>
      <c r="J66" s="40"/>
      <c r="K66" s="40"/>
      <c r="L66" s="44"/>
    </row>
    <row r="67" s="1" customFormat="1" ht="6.96" customHeight="1">
      <c r="B67" s="59"/>
      <c r="C67" s="60"/>
      <c r="D67" s="60"/>
      <c r="E67" s="60"/>
      <c r="F67" s="60"/>
      <c r="G67" s="60"/>
      <c r="H67" s="60"/>
      <c r="I67" s="162"/>
      <c r="J67" s="60"/>
      <c r="K67" s="60"/>
      <c r="L67" s="44"/>
    </row>
    <row r="71" s="1" customFormat="1" ht="6.96" customHeight="1">
      <c r="B71" s="61"/>
      <c r="C71" s="62"/>
      <c r="D71" s="62"/>
      <c r="E71" s="62"/>
      <c r="F71" s="62"/>
      <c r="G71" s="62"/>
      <c r="H71" s="62"/>
      <c r="I71" s="165"/>
      <c r="J71" s="62"/>
      <c r="K71" s="62"/>
      <c r="L71" s="44"/>
    </row>
    <row r="72" s="1" customFormat="1" ht="24.96" customHeight="1">
      <c r="B72" s="39"/>
      <c r="C72" s="23" t="s">
        <v>127</v>
      </c>
      <c r="D72" s="40"/>
      <c r="E72" s="40"/>
      <c r="F72" s="40"/>
      <c r="G72" s="40"/>
      <c r="H72" s="40"/>
      <c r="I72" s="136"/>
      <c r="J72" s="40"/>
      <c r="K72" s="40"/>
      <c r="L72" s="44"/>
    </row>
    <row r="73" s="1" customFormat="1" ht="6.96" customHeight="1">
      <c r="B73" s="39"/>
      <c r="C73" s="40"/>
      <c r="D73" s="40"/>
      <c r="E73" s="40"/>
      <c r="F73" s="40"/>
      <c r="G73" s="40"/>
      <c r="H73" s="40"/>
      <c r="I73" s="136"/>
      <c r="J73" s="40"/>
      <c r="K73" s="40"/>
      <c r="L73" s="44"/>
    </row>
    <row r="74" s="1" customFormat="1" ht="12" customHeight="1">
      <c r="B74" s="39"/>
      <c r="C74" s="32" t="s">
        <v>16</v>
      </c>
      <c r="D74" s="40"/>
      <c r="E74" s="40"/>
      <c r="F74" s="40"/>
      <c r="G74" s="40"/>
      <c r="H74" s="40"/>
      <c r="I74" s="136"/>
      <c r="J74" s="40"/>
      <c r="K74" s="40"/>
      <c r="L74" s="44"/>
    </row>
    <row r="75" s="1" customFormat="1" ht="16.5" customHeight="1">
      <c r="B75" s="39"/>
      <c r="C75" s="40"/>
      <c r="D75" s="40"/>
      <c r="E75" s="166" t="str">
        <f>E7</f>
        <v>Rekonstrukce komunikace Na Ovčíně Středokluky</v>
      </c>
      <c r="F75" s="32"/>
      <c r="G75" s="32"/>
      <c r="H75" s="32"/>
      <c r="I75" s="136"/>
      <c r="J75" s="40"/>
      <c r="K75" s="40"/>
      <c r="L75" s="44"/>
    </row>
    <row r="76" s="1" customFormat="1" ht="12" customHeight="1">
      <c r="B76" s="39"/>
      <c r="C76" s="32" t="s">
        <v>117</v>
      </c>
      <c r="D76" s="40"/>
      <c r="E76" s="40"/>
      <c r="F76" s="40"/>
      <c r="G76" s="40"/>
      <c r="H76" s="40"/>
      <c r="I76" s="136"/>
      <c r="J76" s="40"/>
      <c r="K76" s="40"/>
      <c r="L76" s="44"/>
    </row>
    <row r="77" s="1" customFormat="1" ht="16.5" customHeight="1">
      <c r="B77" s="39"/>
      <c r="C77" s="40"/>
      <c r="D77" s="40"/>
      <c r="E77" s="69" t="str">
        <f>E9</f>
        <v>SO 202, SO 202b - Opěrná zeď</v>
      </c>
      <c r="F77" s="40"/>
      <c r="G77" s="40"/>
      <c r="H77" s="40"/>
      <c r="I77" s="136"/>
      <c r="J77" s="40"/>
      <c r="K77" s="40"/>
      <c r="L77" s="44"/>
    </row>
    <row r="78" s="1" customFormat="1" ht="6.96" customHeight="1">
      <c r="B78" s="39"/>
      <c r="C78" s="40"/>
      <c r="D78" s="40"/>
      <c r="E78" s="40"/>
      <c r="F78" s="40"/>
      <c r="G78" s="40"/>
      <c r="H78" s="40"/>
      <c r="I78" s="136"/>
      <c r="J78" s="40"/>
      <c r="K78" s="40"/>
      <c r="L78" s="44"/>
    </row>
    <row r="79" s="1" customFormat="1" ht="12" customHeight="1">
      <c r="B79" s="39"/>
      <c r="C79" s="32" t="s">
        <v>22</v>
      </c>
      <c r="D79" s="40"/>
      <c r="E79" s="40"/>
      <c r="F79" s="27" t="str">
        <f>F12</f>
        <v>Středokluky, Středočeský kraj</v>
      </c>
      <c r="G79" s="40"/>
      <c r="H79" s="40"/>
      <c r="I79" s="139" t="s">
        <v>24</v>
      </c>
      <c r="J79" s="72" t="str">
        <f>IF(J12="","",J12)</f>
        <v>23. 2. 2019</v>
      </c>
      <c r="K79" s="40"/>
      <c r="L79" s="44"/>
    </row>
    <row r="80" s="1" customFormat="1" ht="6.96" customHeight="1">
      <c r="B80" s="39"/>
      <c r="C80" s="40"/>
      <c r="D80" s="40"/>
      <c r="E80" s="40"/>
      <c r="F80" s="40"/>
      <c r="G80" s="40"/>
      <c r="H80" s="40"/>
      <c r="I80" s="136"/>
      <c r="J80" s="40"/>
      <c r="K80" s="40"/>
      <c r="L80" s="44"/>
    </row>
    <row r="81" s="1" customFormat="1" ht="15.15" customHeight="1">
      <c r="B81" s="39"/>
      <c r="C81" s="32" t="s">
        <v>28</v>
      </c>
      <c r="D81" s="40"/>
      <c r="E81" s="40"/>
      <c r="F81" s="27" t="str">
        <f>E15</f>
        <v>Obec Středokluky</v>
      </c>
      <c r="G81" s="40"/>
      <c r="H81" s="40"/>
      <c r="I81" s="139" t="s">
        <v>36</v>
      </c>
      <c r="J81" s="37" t="str">
        <f>E21</f>
        <v>Ing. Robert Juřina_x0009_</v>
      </c>
      <c r="K81" s="40"/>
      <c r="L81" s="44"/>
    </row>
    <row r="82" s="1" customFormat="1" ht="27.9" customHeight="1">
      <c r="B82" s="39"/>
      <c r="C82" s="32" t="s">
        <v>34</v>
      </c>
      <c r="D82" s="40"/>
      <c r="E82" s="40"/>
      <c r="F82" s="27" t="str">
        <f>IF(E18="","",E18)</f>
        <v>Vyplň údaj</v>
      </c>
      <c r="G82" s="40"/>
      <c r="H82" s="40"/>
      <c r="I82" s="139" t="s">
        <v>41</v>
      </c>
      <c r="J82" s="37" t="str">
        <f>E24</f>
        <v>Bc. Monika Michálková</v>
      </c>
      <c r="K82" s="40"/>
      <c r="L82" s="44"/>
    </row>
    <row r="83" s="1" customFormat="1" ht="10.32" customHeight="1">
      <c r="B83" s="39"/>
      <c r="C83" s="40"/>
      <c r="D83" s="40"/>
      <c r="E83" s="40"/>
      <c r="F83" s="40"/>
      <c r="G83" s="40"/>
      <c r="H83" s="40"/>
      <c r="I83" s="136"/>
      <c r="J83" s="40"/>
      <c r="K83" s="40"/>
      <c r="L83" s="44"/>
    </row>
    <row r="84" s="10" customFormat="1" ht="29.28" customHeight="1">
      <c r="B84" s="186"/>
      <c r="C84" s="187" t="s">
        <v>128</v>
      </c>
      <c r="D84" s="188" t="s">
        <v>64</v>
      </c>
      <c r="E84" s="188" t="s">
        <v>60</v>
      </c>
      <c r="F84" s="188" t="s">
        <v>61</v>
      </c>
      <c r="G84" s="188" t="s">
        <v>129</v>
      </c>
      <c r="H84" s="188" t="s">
        <v>130</v>
      </c>
      <c r="I84" s="189" t="s">
        <v>131</v>
      </c>
      <c r="J84" s="188" t="s">
        <v>121</v>
      </c>
      <c r="K84" s="190" t="s">
        <v>132</v>
      </c>
      <c r="L84" s="191"/>
      <c r="M84" s="92" t="s">
        <v>39</v>
      </c>
      <c r="N84" s="93" t="s">
        <v>49</v>
      </c>
      <c r="O84" s="93" t="s">
        <v>133</v>
      </c>
      <c r="P84" s="93" t="s">
        <v>134</v>
      </c>
      <c r="Q84" s="93" t="s">
        <v>135</v>
      </c>
      <c r="R84" s="93" t="s">
        <v>136</v>
      </c>
      <c r="S84" s="93" t="s">
        <v>137</v>
      </c>
      <c r="T84" s="94" t="s">
        <v>138</v>
      </c>
    </row>
    <row r="85" s="1" customFormat="1" ht="22.8" customHeight="1">
      <c r="B85" s="39"/>
      <c r="C85" s="99" t="s">
        <v>139</v>
      </c>
      <c r="D85" s="40"/>
      <c r="E85" s="40"/>
      <c r="F85" s="40"/>
      <c r="G85" s="40"/>
      <c r="H85" s="40"/>
      <c r="I85" s="136"/>
      <c r="J85" s="192">
        <f>BK85</f>
        <v>0</v>
      </c>
      <c r="K85" s="40"/>
      <c r="L85" s="44"/>
      <c r="M85" s="95"/>
      <c r="N85" s="96"/>
      <c r="O85" s="96"/>
      <c r="P85" s="193">
        <f>P86</f>
        <v>0</v>
      </c>
      <c r="Q85" s="96"/>
      <c r="R85" s="193">
        <f>R86</f>
        <v>40.586083090000002</v>
      </c>
      <c r="S85" s="96"/>
      <c r="T85" s="194">
        <f>T86</f>
        <v>0</v>
      </c>
      <c r="AT85" s="17" t="s">
        <v>78</v>
      </c>
      <c r="AU85" s="17" t="s">
        <v>122</v>
      </c>
      <c r="BK85" s="195">
        <f>BK86</f>
        <v>0</v>
      </c>
    </row>
    <row r="86" s="11" customFormat="1" ht="25.92" customHeight="1">
      <c r="B86" s="196"/>
      <c r="C86" s="197"/>
      <c r="D86" s="198" t="s">
        <v>78</v>
      </c>
      <c r="E86" s="199" t="s">
        <v>140</v>
      </c>
      <c r="F86" s="199" t="s">
        <v>141</v>
      </c>
      <c r="G86" s="197"/>
      <c r="H86" s="197"/>
      <c r="I86" s="200"/>
      <c r="J86" s="201">
        <f>BK86</f>
        <v>0</v>
      </c>
      <c r="K86" s="197"/>
      <c r="L86" s="202"/>
      <c r="M86" s="203"/>
      <c r="N86" s="204"/>
      <c r="O86" s="204"/>
      <c r="P86" s="205">
        <f>P87+P95+P104+P106+P108</f>
        <v>0</v>
      </c>
      <c r="Q86" s="204"/>
      <c r="R86" s="205">
        <f>R87+R95+R104+R106+R108</f>
        <v>40.586083090000002</v>
      </c>
      <c r="S86" s="204"/>
      <c r="T86" s="206">
        <f>T87+T95+T104+T106+T108</f>
        <v>0</v>
      </c>
      <c r="AR86" s="207" t="s">
        <v>87</v>
      </c>
      <c r="AT86" s="208" t="s">
        <v>78</v>
      </c>
      <c r="AU86" s="208" t="s">
        <v>79</v>
      </c>
      <c r="AY86" s="207" t="s">
        <v>142</v>
      </c>
      <c r="BK86" s="209">
        <f>BK87+BK95+BK104+BK106+BK108</f>
        <v>0</v>
      </c>
    </row>
    <row r="87" s="11" customFormat="1" ht="22.8" customHeight="1">
      <c r="B87" s="196"/>
      <c r="C87" s="197"/>
      <c r="D87" s="198" t="s">
        <v>78</v>
      </c>
      <c r="E87" s="210" t="s">
        <v>87</v>
      </c>
      <c r="F87" s="210" t="s">
        <v>143</v>
      </c>
      <c r="G87" s="197"/>
      <c r="H87" s="197"/>
      <c r="I87" s="200"/>
      <c r="J87" s="211">
        <f>BK87</f>
        <v>0</v>
      </c>
      <c r="K87" s="197"/>
      <c r="L87" s="202"/>
      <c r="M87" s="203"/>
      <c r="N87" s="204"/>
      <c r="O87" s="204"/>
      <c r="P87" s="205">
        <f>SUM(P88:P94)</f>
        <v>0</v>
      </c>
      <c r="Q87" s="204"/>
      <c r="R87" s="205">
        <f>SUM(R88:R94)</f>
        <v>0</v>
      </c>
      <c r="S87" s="204"/>
      <c r="T87" s="206">
        <f>SUM(T88:T94)</f>
        <v>0</v>
      </c>
      <c r="AR87" s="207" t="s">
        <v>87</v>
      </c>
      <c r="AT87" s="208" t="s">
        <v>78</v>
      </c>
      <c r="AU87" s="208" t="s">
        <v>87</v>
      </c>
      <c r="AY87" s="207" t="s">
        <v>142</v>
      </c>
      <c r="BK87" s="209">
        <f>SUM(BK88:BK94)</f>
        <v>0</v>
      </c>
    </row>
    <row r="88" s="1" customFormat="1" ht="24" customHeight="1">
      <c r="B88" s="39"/>
      <c r="C88" s="212" t="s">
        <v>87</v>
      </c>
      <c r="D88" s="212" t="s">
        <v>144</v>
      </c>
      <c r="E88" s="213" t="s">
        <v>361</v>
      </c>
      <c r="F88" s="214" t="s">
        <v>362</v>
      </c>
      <c r="G88" s="215" t="s">
        <v>198</v>
      </c>
      <c r="H88" s="216">
        <v>13.65</v>
      </c>
      <c r="I88" s="217"/>
      <c r="J88" s="218">
        <f>ROUND(I88*H88,2)</f>
        <v>0</v>
      </c>
      <c r="K88" s="214" t="s">
        <v>148</v>
      </c>
      <c r="L88" s="44"/>
      <c r="M88" s="219" t="s">
        <v>39</v>
      </c>
      <c r="N88" s="220" t="s">
        <v>50</v>
      </c>
      <c r="O88" s="84"/>
      <c r="P88" s="221">
        <f>O88*H88</f>
        <v>0</v>
      </c>
      <c r="Q88" s="221">
        <v>0</v>
      </c>
      <c r="R88" s="221">
        <f>Q88*H88</f>
        <v>0</v>
      </c>
      <c r="S88" s="221">
        <v>0</v>
      </c>
      <c r="T88" s="222">
        <f>S88*H88</f>
        <v>0</v>
      </c>
      <c r="AR88" s="223" t="s">
        <v>149</v>
      </c>
      <c r="AT88" s="223" t="s">
        <v>144</v>
      </c>
      <c r="AU88" s="223" t="s">
        <v>89</v>
      </c>
      <c r="AY88" s="17" t="s">
        <v>142</v>
      </c>
      <c r="BE88" s="224">
        <f>IF(N88="základní",J88,0)</f>
        <v>0</v>
      </c>
      <c r="BF88" s="224">
        <f>IF(N88="snížená",J88,0)</f>
        <v>0</v>
      </c>
      <c r="BG88" s="224">
        <f>IF(N88="zákl. přenesená",J88,0)</f>
        <v>0</v>
      </c>
      <c r="BH88" s="224">
        <f>IF(N88="sníž. přenesená",J88,0)</f>
        <v>0</v>
      </c>
      <c r="BI88" s="224">
        <f>IF(N88="nulová",J88,0)</f>
        <v>0</v>
      </c>
      <c r="BJ88" s="17" t="s">
        <v>87</v>
      </c>
      <c r="BK88" s="224">
        <f>ROUND(I88*H88,2)</f>
        <v>0</v>
      </c>
      <c r="BL88" s="17" t="s">
        <v>149</v>
      </c>
      <c r="BM88" s="223" t="s">
        <v>411</v>
      </c>
    </row>
    <row r="89" s="12" customFormat="1">
      <c r="B89" s="225"/>
      <c r="C89" s="226"/>
      <c r="D89" s="227" t="s">
        <v>159</v>
      </c>
      <c r="E89" s="228" t="s">
        <v>39</v>
      </c>
      <c r="F89" s="229" t="s">
        <v>412</v>
      </c>
      <c r="G89" s="226"/>
      <c r="H89" s="228" t="s">
        <v>39</v>
      </c>
      <c r="I89" s="230"/>
      <c r="J89" s="226"/>
      <c r="K89" s="226"/>
      <c r="L89" s="231"/>
      <c r="M89" s="232"/>
      <c r="N89" s="233"/>
      <c r="O89" s="233"/>
      <c r="P89" s="233"/>
      <c r="Q89" s="233"/>
      <c r="R89" s="233"/>
      <c r="S89" s="233"/>
      <c r="T89" s="234"/>
      <c r="AT89" s="235" t="s">
        <v>159</v>
      </c>
      <c r="AU89" s="235" t="s">
        <v>89</v>
      </c>
      <c r="AV89" s="12" t="s">
        <v>87</v>
      </c>
      <c r="AW89" s="12" t="s">
        <v>40</v>
      </c>
      <c r="AX89" s="12" t="s">
        <v>79</v>
      </c>
      <c r="AY89" s="235" t="s">
        <v>142</v>
      </c>
    </row>
    <row r="90" s="13" customFormat="1">
      <c r="B90" s="236"/>
      <c r="C90" s="237"/>
      <c r="D90" s="227" t="s">
        <v>159</v>
      </c>
      <c r="E90" s="238" t="s">
        <v>39</v>
      </c>
      <c r="F90" s="239" t="s">
        <v>413</v>
      </c>
      <c r="G90" s="237"/>
      <c r="H90" s="240">
        <v>12.5</v>
      </c>
      <c r="I90" s="241"/>
      <c r="J90" s="237"/>
      <c r="K90" s="237"/>
      <c r="L90" s="242"/>
      <c r="M90" s="243"/>
      <c r="N90" s="244"/>
      <c r="O90" s="244"/>
      <c r="P90" s="244"/>
      <c r="Q90" s="244"/>
      <c r="R90" s="244"/>
      <c r="S90" s="244"/>
      <c r="T90" s="245"/>
      <c r="AT90" s="246" t="s">
        <v>159</v>
      </c>
      <c r="AU90" s="246" t="s">
        <v>89</v>
      </c>
      <c r="AV90" s="13" t="s">
        <v>89</v>
      </c>
      <c r="AW90" s="13" t="s">
        <v>40</v>
      </c>
      <c r="AX90" s="13" t="s">
        <v>79</v>
      </c>
      <c r="AY90" s="246" t="s">
        <v>142</v>
      </c>
    </row>
    <row r="91" s="12" customFormat="1">
      <c r="B91" s="225"/>
      <c r="C91" s="226"/>
      <c r="D91" s="227" t="s">
        <v>159</v>
      </c>
      <c r="E91" s="228" t="s">
        <v>39</v>
      </c>
      <c r="F91" s="229" t="s">
        <v>414</v>
      </c>
      <c r="G91" s="226"/>
      <c r="H91" s="228" t="s">
        <v>39</v>
      </c>
      <c r="I91" s="230"/>
      <c r="J91" s="226"/>
      <c r="K91" s="226"/>
      <c r="L91" s="231"/>
      <c r="M91" s="232"/>
      <c r="N91" s="233"/>
      <c r="O91" s="233"/>
      <c r="P91" s="233"/>
      <c r="Q91" s="233"/>
      <c r="R91" s="233"/>
      <c r="S91" s="233"/>
      <c r="T91" s="234"/>
      <c r="AT91" s="235" t="s">
        <v>159</v>
      </c>
      <c r="AU91" s="235" t="s">
        <v>89</v>
      </c>
      <c r="AV91" s="12" t="s">
        <v>87</v>
      </c>
      <c r="AW91" s="12" t="s">
        <v>40</v>
      </c>
      <c r="AX91" s="12" t="s">
        <v>79</v>
      </c>
      <c r="AY91" s="235" t="s">
        <v>142</v>
      </c>
    </row>
    <row r="92" s="13" customFormat="1">
      <c r="B92" s="236"/>
      <c r="C92" s="237"/>
      <c r="D92" s="227" t="s">
        <v>159</v>
      </c>
      <c r="E92" s="238" t="s">
        <v>39</v>
      </c>
      <c r="F92" s="239" t="s">
        <v>415</v>
      </c>
      <c r="G92" s="237"/>
      <c r="H92" s="240">
        <v>1.1499999999999999</v>
      </c>
      <c r="I92" s="241"/>
      <c r="J92" s="237"/>
      <c r="K92" s="237"/>
      <c r="L92" s="242"/>
      <c r="M92" s="243"/>
      <c r="N92" s="244"/>
      <c r="O92" s="244"/>
      <c r="P92" s="244"/>
      <c r="Q92" s="244"/>
      <c r="R92" s="244"/>
      <c r="S92" s="244"/>
      <c r="T92" s="245"/>
      <c r="AT92" s="246" t="s">
        <v>159</v>
      </c>
      <c r="AU92" s="246" t="s">
        <v>89</v>
      </c>
      <c r="AV92" s="13" t="s">
        <v>89</v>
      </c>
      <c r="AW92" s="13" t="s">
        <v>40</v>
      </c>
      <c r="AX92" s="13" t="s">
        <v>79</v>
      </c>
      <c r="AY92" s="246" t="s">
        <v>142</v>
      </c>
    </row>
    <row r="93" s="14" customFormat="1">
      <c r="B93" s="247"/>
      <c r="C93" s="248"/>
      <c r="D93" s="227" t="s">
        <v>159</v>
      </c>
      <c r="E93" s="249" t="s">
        <v>39</v>
      </c>
      <c r="F93" s="250" t="s">
        <v>163</v>
      </c>
      <c r="G93" s="248"/>
      <c r="H93" s="251">
        <v>13.65</v>
      </c>
      <c r="I93" s="252"/>
      <c r="J93" s="248"/>
      <c r="K93" s="248"/>
      <c r="L93" s="253"/>
      <c r="M93" s="254"/>
      <c r="N93" s="255"/>
      <c r="O93" s="255"/>
      <c r="P93" s="255"/>
      <c r="Q93" s="255"/>
      <c r="R93" s="255"/>
      <c r="S93" s="255"/>
      <c r="T93" s="256"/>
      <c r="AT93" s="257" t="s">
        <v>159</v>
      </c>
      <c r="AU93" s="257" t="s">
        <v>89</v>
      </c>
      <c r="AV93" s="14" t="s">
        <v>149</v>
      </c>
      <c r="AW93" s="14" t="s">
        <v>40</v>
      </c>
      <c r="AX93" s="14" t="s">
        <v>87</v>
      </c>
      <c r="AY93" s="257" t="s">
        <v>142</v>
      </c>
    </row>
    <row r="94" s="1" customFormat="1" ht="16.5" customHeight="1">
      <c r="B94" s="39"/>
      <c r="C94" s="212" t="s">
        <v>89</v>
      </c>
      <c r="D94" s="212" t="s">
        <v>144</v>
      </c>
      <c r="E94" s="213" t="s">
        <v>266</v>
      </c>
      <c r="F94" s="214" t="s">
        <v>267</v>
      </c>
      <c r="G94" s="215" t="s">
        <v>147</v>
      </c>
      <c r="H94" s="216">
        <v>13.65</v>
      </c>
      <c r="I94" s="217"/>
      <c r="J94" s="218">
        <f>ROUND(I94*H94,2)</f>
        <v>0</v>
      </c>
      <c r="K94" s="214" t="s">
        <v>148</v>
      </c>
      <c r="L94" s="44"/>
      <c r="M94" s="219" t="s">
        <v>39</v>
      </c>
      <c r="N94" s="220" t="s">
        <v>50</v>
      </c>
      <c r="O94" s="84"/>
      <c r="P94" s="221">
        <f>O94*H94</f>
        <v>0</v>
      </c>
      <c r="Q94" s="221">
        <v>0</v>
      </c>
      <c r="R94" s="221">
        <f>Q94*H94</f>
        <v>0</v>
      </c>
      <c r="S94" s="221">
        <v>0</v>
      </c>
      <c r="T94" s="222">
        <f>S94*H94</f>
        <v>0</v>
      </c>
      <c r="AR94" s="223" t="s">
        <v>149</v>
      </c>
      <c r="AT94" s="223" t="s">
        <v>144</v>
      </c>
      <c r="AU94" s="223" t="s">
        <v>89</v>
      </c>
      <c r="AY94" s="17" t="s">
        <v>142</v>
      </c>
      <c r="BE94" s="224">
        <f>IF(N94="základní",J94,0)</f>
        <v>0</v>
      </c>
      <c r="BF94" s="224">
        <f>IF(N94="snížená",J94,0)</f>
        <v>0</v>
      </c>
      <c r="BG94" s="224">
        <f>IF(N94="zákl. přenesená",J94,0)</f>
        <v>0</v>
      </c>
      <c r="BH94" s="224">
        <f>IF(N94="sníž. přenesená",J94,0)</f>
        <v>0</v>
      </c>
      <c r="BI94" s="224">
        <f>IF(N94="nulová",J94,0)</f>
        <v>0</v>
      </c>
      <c r="BJ94" s="17" t="s">
        <v>87</v>
      </c>
      <c r="BK94" s="224">
        <f>ROUND(I94*H94,2)</f>
        <v>0</v>
      </c>
      <c r="BL94" s="17" t="s">
        <v>149</v>
      </c>
      <c r="BM94" s="223" t="s">
        <v>416</v>
      </c>
    </row>
    <row r="95" s="11" customFormat="1" ht="22.8" customHeight="1">
      <c r="B95" s="196"/>
      <c r="C95" s="197"/>
      <c r="D95" s="198" t="s">
        <v>78</v>
      </c>
      <c r="E95" s="210" t="s">
        <v>89</v>
      </c>
      <c r="F95" s="210" t="s">
        <v>277</v>
      </c>
      <c r="G95" s="197"/>
      <c r="H95" s="197"/>
      <c r="I95" s="200"/>
      <c r="J95" s="211">
        <f>BK95</f>
        <v>0</v>
      </c>
      <c r="K95" s="197"/>
      <c r="L95" s="202"/>
      <c r="M95" s="203"/>
      <c r="N95" s="204"/>
      <c r="O95" s="204"/>
      <c r="P95" s="205">
        <f>SUM(P96:P103)</f>
        <v>0</v>
      </c>
      <c r="Q95" s="204"/>
      <c r="R95" s="205">
        <f>SUM(R96:R103)</f>
        <v>40.573083090000004</v>
      </c>
      <c r="S95" s="204"/>
      <c r="T95" s="206">
        <f>SUM(T96:T103)</f>
        <v>0</v>
      </c>
      <c r="AR95" s="207" t="s">
        <v>87</v>
      </c>
      <c r="AT95" s="208" t="s">
        <v>78</v>
      </c>
      <c r="AU95" s="208" t="s">
        <v>87</v>
      </c>
      <c r="AY95" s="207" t="s">
        <v>142</v>
      </c>
      <c r="BK95" s="209">
        <f>SUM(BK96:BK103)</f>
        <v>0</v>
      </c>
    </row>
    <row r="96" s="1" customFormat="1" ht="24" customHeight="1">
      <c r="B96" s="39"/>
      <c r="C96" s="212" t="s">
        <v>155</v>
      </c>
      <c r="D96" s="212" t="s">
        <v>144</v>
      </c>
      <c r="E96" s="213" t="s">
        <v>370</v>
      </c>
      <c r="F96" s="214" t="s">
        <v>371</v>
      </c>
      <c r="G96" s="215" t="s">
        <v>191</v>
      </c>
      <c r="H96" s="216">
        <v>27.300000000000001</v>
      </c>
      <c r="I96" s="217"/>
      <c r="J96" s="218">
        <f>ROUND(I96*H96,2)</f>
        <v>0</v>
      </c>
      <c r="K96" s="214" t="s">
        <v>148</v>
      </c>
      <c r="L96" s="44"/>
      <c r="M96" s="219" t="s">
        <v>39</v>
      </c>
      <c r="N96" s="220" t="s">
        <v>50</v>
      </c>
      <c r="O96" s="84"/>
      <c r="P96" s="221">
        <f>O96*H96</f>
        <v>0</v>
      </c>
      <c r="Q96" s="221">
        <v>0.25850000000000001</v>
      </c>
      <c r="R96" s="221">
        <f>Q96*H96</f>
        <v>7.0570500000000003</v>
      </c>
      <c r="S96" s="221">
        <v>0</v>
      </c>
      <c r="T96" s="222">
        <f>S96*H96</f>
        <v>0</v>
      </c>
      <c r="AR96" s="223" t="s">
        <v>149</v>
      </c>
      <c r="AT96" s="223" t="s">
        <v>144</v>
      </c>
      <c r="AU96" s="223" t="s">
        <v>89</v>
      </c>
      <c r="AY96" s="17" t="s">
        <v>142</v>
      </c>
      <c r="BE96" s="224">
        <f>IF(N96="základní",J96,0)</f>
        <v>0</v>
      </c>
      <c r="BF96" s="224">
        <f>IF(N96="snížená",J96,0)</f>
        <v>0</v>
      </c>
      <c r="BG96" s="224">
        <f>IF(N96="zákl. přenesená",J96,0)</f>
        <v>0</v>
      </c>
      <c r="BH96" s="224">
        <f>IF(N96="sníž. přenesená",J96,0)</f>
        <v>0</v>
      </c>
      <c r="BI96" s="224">
        <f>IF(N96="nulová",J96,0)</f>
        <v>0</v>
      </c>
      <c r="BJ96" s="17" t="s">
        <v>87</v>
      </c>
      <c r="BK96" s="224">
        <f>ROUND(I96*H96,2)</f>
        <v>0</v>
      </c>
      <c r="BL96" s="17" t="s">
        <v>149</v>
      </c>
      <c r="BM96" s="223" t="s">
        <v>417</v>
      </c>
    </row>
    <row r="97" s="1" customFormat="1">
      <c r="B97" s="39"/>
      <c r="C97" s="40"/>
      <c r="D97" s="227" t="s">
        <v>269</v>
      </c>
      <c r="E97" s="40"/>
      <c r="F97" s="273" t="s">
        <v>373</v>
      </c>
      <c r="G97" s="40"/>
      <c r="H97" s="40"/>
      <c r="I97" s="136"/>
      <c r="J97" s="40"/>
      <c r="K97" s="40"/>
      <c r="L97" s="44"/>
      <c r="M97" s="274"/>
      <c r="N97" s="84"/>
      <c r="O97" s="84"/>
      <c r="P97" s="84"/>
      <c r="Q97" s="84"/>
      <c r="R97" s="84"/>
      <c r="S97" s="84"/>
      <c r="T97" s="85"/>
      <c r="AT97" s="17" t="s">
        <v>269</v>
      </c>
      <c r="AU97" s="17" t="s">
        <v>89</v>
      </c>
    </row>
    <row r="98" s="13" customFormat="1">
      <c r="B98" s="236"/>
      <c r="C98" s="237"/>
      <c r="D98" s="227" t="s">
        <v>159</v>
      </c>
      <c r="E98" s="238" t="s">
        <v>39</v>
      </c>
      <c r="F98" s="239" t="s">
        <v>418</v>
      </c>
      <c r="G98" s="237"/>
      <c r="H98" s="240">
        <v>27.300000000000001</v>
      </c>
      <c r="I98" s="241"/>
      <c r="J98" s="237"/>
      <c r="K98" s="237"/>
      <c r="L98" s="242"/>
      <c r="M98" s="243"/>
      <c r="N98" s="244"/>
      <c r="O98" s="244"/>
      <c r="P98" s="244"/>
      <c r="Q98" s="244"/>
      <c r="R98" s="244"/>
      <c r="S98" s="244"/>
      <c r="T98" s="245"/>
      <c r="AT98" s="246" t="s">
        <v>159</v>
      </c>
      <c r="AU98" s="246" t="s">
        <v>89</v>
      </c>
      <c r="AV98" s="13" t="s">
        <v>89</v>
      </c>
      <c r="AW98" s="13" t="s">
        <v>40</v>
      </c>
      <c r="AX98" s="13" t="s">
        <v>79</v>
      </c>
      <c r="AY98" s="246" t="s">
        <v>142</v>
      </c>
    </row>
    <row r="99" s="14" customFormat="1">
      <c r="B99" s="247"/>
      <c r="C99" s="248"/>
      <c r="D99" s="227" t="s">
        <v>159</v>
      </c>
      <c r="E99" s="249" t="s">
        <v>39</v>
      </c>
      <c r="F99" s="250" t="s">
        <v>163</v>
      </c>
      <c r="G99" s="248"/>
      <c r="H99" s="251">
        <v>27.300000000000001</v>
      </c>
      <c r="I99" s="252"/>
      <c r="J99" s="248"/>
      <c r="K99" s="248"/>
      <c r="L99" s="253"/>
      <c r="M99" s="254"/>
      <c r="N99" s="255"/>
      <c r="O99" s="255"/>
      <c r="P99" s="255"/>
      <c r="Q99" s="255"/>
      <c r="R99" s="255"/>
      <c r="S99" s="255"/>
      <c r="T99" s="256"/>
      <c r="AT99" s="257" t="s">
        <v>159</v>
      </c>
      <c r="AU99" s="257" t="s">
        <v>89</v>
      </c>
      <c r="AV99" s="14" t="s">
        <v>149</v>
      </c>
      <c r="AW99" s="14" t="s">
        <v>40</v>
      </c>
      <c r="AX99" s="14" t="s">
        <v>87</v>
      </c>
      <c r="AY99" s="257" t="s">
        <v>142</v>
      </c>
    </row>
    <row r="100" s="1" customFormat="1" ht="16.5" customHeight="1">
      <c r="B100" s="39"/>
      <c r="C100" s="212" t="s">
        <v>149</v>
      </c>
      <c r="D100" s="212" t="s">
        <v>144</v>
      </c>
      <c r="E100" s="213" t="s">
        <v>387</v>
      </c>
      <c r="F100" s="214" t="s">
        <v>388</v>
      </c>
      <c r="G100" s="215" t="s">
        <v>198</v>
      </c>
      <c r="H100" s="216">
        <v>13.65</v>
      </c>
      <c r="I100" s="217"/>
      <c r="J100" s="218">
        <f>ROUND(I100*H100,2)</f>
        <v>0</v>
      </c>
      <c r="K100" s="214" t="s">
        <v>148</v>
      </c>
      <c r="L100" s="44"/>
      <c r="M100" s="219" t="s">
        <v>39</v>
      </c>
      <c r="N100" s="220" t="s">
        <v>50</v>
      </c>
      <c r="O100" s="84"/>
      <c r="P100" s="221">
        <f>O100*H100</f>
        <v>0</v>
      </c>
      <c r="Q100" s="221">
        <v>2.45329</v>
      </c>
      <c r="R100" s="221">
        <f>Q100*H100</f>
        <v>33.487408500000001</v>
      </c>
      <c r="S100" s="221">
        <v>0</v>
      </c>
      <c r="T100" s="222">
        <f>S100*H100</f>
        <v>0</v>
      </c>
      <c r="AR100" s="223" t="s">
        <v>149</v>
      </c>
      <c r="AT100" s="223" t="s">
        <v>144</v>
      </c>
      <c r="AU100" s="223" t="s">
        <v>89</v>
      </c>
      <c r="AY100" s="17" t="s">
        <v>142</v>
      </c>
      <c r="BE100" s="224">
        <f>IF(N100="základní",J100,0)</f>
        <v>0</v>
      </c>
      <c r="BF100" s="224">
        <f>IF(N100="snížená",J100,0)</f>
        <v>0</v>
      </c>
      <c r="BG100" s="224">
        <f>IF(N100="zákl. přenesená",J100,0)</f>
        <v>0</v>
      </c>
      <c r="BH100" s="224">
        <f>IF(N100="sníž. přenesená",J100,0)</f>
        <v>0</v>
      </c>
      <c r="BI100" s="224">
        <f>IF(N100="nulová",J100,0)</f>
        <v>0</v>
      </c>
      <c r="BJ100" s="17" t="s">
        <v>87</v>
      </c>
      <c r="BK100" s="224">
        <f>ROUND(I100*H100,2)</f>
        <v>0</v>
      </c>
      <c r="BL100" s="17" t="s">
        <v>149</v>
      </c>
      <c r="BM100" s="223" t="s">
        <v>419</v>
      </c>
    </row>
    <row r="101" s="1" customFormat="1">
      <c r="B101" s="39"/>
      <c r="C101" s="40"/>
      <c r="D101" s="227" t="s">
        <v>269</v>
      </c>
      <c r="E101" s="40"/>
      <c r="F101" s="273" t="s">
        <v>420</v>
      </c>
      <c r="G101" s="40"/>
      <c r="H101" s="40"/>
      <c r="I101" s="136"/>
      <c r="J101" s="40"/>
      <c r="K101" s="40"/>
      <c r="L101" s="44"/>
      <c r="M101" s="274"/>
      <c r="N101" s="84"/>
      <c r="O101" s="84"/>
      <c r="P101" s="84"/>
      <c r="Q101" s="84"/>
      <c r="R101" s="84"/>
      <c r="S101" s="84"/>
      <c r="T101" s="85"/>
      <c r="AT101" s="17" t="s">
        <v>269</v>
      </c>
      <c r="AU101" s="17" t="s">
        <v>89</v>
      </c>
    </row>
    <row r="102" s="1" customFormat="1" ht="16.5" customHeight="1">
      <c r="B102" s="39"/>
      <c r="C102" s="212" t="s">
        <v>169</v>
      </c>
      <c r="D102" s="212" t="s">
        <v>144</v>
      </c>
      <c r="E102" s="213" t="s">
        <v>391</v>
      </c>
      <c r="F102" s="214" t="s">
        <v>392</v>
      </c>
      <c r="G102" s="215" t="s">
        <v>220</v>
      </c>
      <c r="H102" s="216">
        <v>0.027</v>
      </c>
      <c r="I102" s="217"/>
      <c r="J102" s="218">
        <f>ROUND(I102*H102,2)</f>
        <v>0</v>
      </c>
      <c r="K102" s="214" t="s">
        <v>148</v>
      </c>
      <c r="L102" s="44"/>
      <c r="M102" s="219" t="s">
        <v>39</v>
      </c>
      <c r="N102" s="220" t="s">
        <v>50</v>
      </c>
      <c r="O102" s="84"/>
      <c r="P102" s="221">
        <f>O102*H102</f>
        <v>0</v>
      </c>
      <c r="Q102" s="221">
        <v>1.0601700000000001</v>
      </c>
      <c r="R102" s="221">
        <f>Q102*H102</f>
        <v>0.028624590000000002</v>
      </c>
      <c r="S102" s="221">
        <v>0</v>
      </c>
      <c r="T102" s="222">
        <f>S102*H102</f>
        <v>0</v>
      </c>
      <c r="AR102" s="223" t="s">
        <v>149</v>
      </c>
      <c r="AT102" s="223" t="s">
        <v>144</v>
      </c>
      <c r="AU102" s="223" t="s">
        <v>89</v>
      </c>
      <c r="AY102" s="17" t="s">
        <v>142</v>
      </c>
      <c r="BE102" s="224">
        <f>IF(N102="základní",J102,0)</f>
        <v>0</v>
      </c>
      <c r="BF102" s="224">
        <f>IF(N102="snížená",J102,0)</f>
        <v>0</v>
      </c>
      <c r="BG102" s="224">
        <f>IF(N102="zákl. přenesená",J102,0)</f>
        <v>0</v>
      </c>
      <c r="BH102" s="224">
        <f>IF(N102="sníž. přenesená",J102,0)</f>
        <v>0</v>
      </c>
      <c r="BI102" s="224">
        <f>IF(N102="nulová",J102,0)</f>
        <v>0</v>
      </c>
      <c r="BJ102" s="17" t="s">
        <v>87</v>
      </c>
      <c r="BK102" s="224">
        <f>ROUND(I102*H102,2)</f>
        <v>0</v>
      </c>
      <c r="BL102" s="17" t="s">
        <v>149</v>
      </c>
      <c r="BM102" s="223" t="s">
        <v>421</v>
      </c>
    </row>
    <row r="103" s="13" customFormat="1">
      <c r="B103" s="236"/>
      <c r="C103" s="237"/>
      <c r="D103" s="227" t="s">
        <v>159</v>
      </c>
      <c r="E103" s="238" t="s">
        <v>39</v>
      </c>
      <c r="F103" s="239" t="s">
        <v>422</v>
      </c>
      <c r="G103" s="237"/>
      <c r="H103" s="240">
        <v>0.027</v>
      </c>
      <c r="I103" s="241"/>
      <c r="J103" s="237"/>
      <c r="K103" s="237"/>
      <c r="L103" s="242"/>
      <c r="M103" s="243"/>
      <c r="N103" s="244"/>
      <c r="O103" s="244"/>
      <c r="P103" s="244"/>
      <c r="Q103" s="244"/>
      <c r="R103" s="244"/>
      <c r="S103" s="244"/>
      <c r="T103" s="245"/>
      <c r="AT103" s="246" t="s">
        <v>159</v>
      </c>
      <c r="AU103" s="246" t="s">
        <v>89</v>
      </c>
      <c r="AV103" s="13" t="s">
        <v>89</v>
      </c>
      <c r="AW103" s="13" t="s">
        <v>40</v>
      </c>
      <c r="AX103" s="13" t="s">
        <v>87</v>
      </c>
      <c r="AY103" s="246" t="s">
        <v>142</v>
      </c>
    </row>
    <row r="104" s="11" customFormat="1" ht="22.8" customHeight="1">
      <c r="B104" s="196"/>
      <c r="C104" s="197"/>
      <c r="D104" s="198" t="s">
        <v>78</v>
      </c>
      <c r="E104" s="210" t="s">
        <v>194</v>
      </c>
      <c r="F104" s="210" t="s">
        <v>195</v>
      </c>
      <c r="G104" s="197"/>
      <c r="H104" s="197"/>
      <c r="I104" s="200"/>
      <c r="J104" s="211">
        <f>BK104</f>
        <v>0</v>
      </c>
      <c r="K104" s="197"/>
      <c r="L104" s="202"/>
      <c r="M104" s="203"/>
      <c r="N104" s="204"/>
      <c r="O104" s="204"/>
      <c r="P104" s="205">
        <f>P105</f>
        <v>0</v>
      </c>
      <c r="Q104" s="204"/>
      <c r="R104" s="205">
        <f>R105</f>
        <v>0.012999999999999999</v>
      </c>
      <c r="S104" s="204"/>
      <c r="T104" s="206">
        <f>T105</f>
        <v>0</v>
      </c>
      <c r="AR104" s="207" t="s">
        <v>87</v>
      </c>
      <c r="AT104" s="208" t="s">
        <v>78</v>
      </c>
      <c r="AU104" s="208" t="s">
        <v>87</v>
      </c>
      <c r="AY104" s="207" t="s">
        <v>142</v>
      </c>
      <c r="BK104" s="209">
        <f>BK105</f>
        <v>0</v>
      </c>
    </row>
    <row r="105" s="1" customFormat="1" ht="24" customHeight="1">
      <c r="B105" s="39"/>
      <c r="C105" s="212" t="s">
        <v>177</v>
      </c>
      <c r="D105" s="212" t="s">
        <v>144</v>
      </c>
      <c r="E105" s="213" t="s">
        <v>398</v>
      </c>
      <c r="F105" s="214" t="s">
        <v>399</v>
      </c>
      <c r="G105" s="215" t="s">
        <v>147</v>
      </c>
      <c r="H105" s="216">
        <v>100</v>
      </c>
      <c r="I105" s="217"/>
      <c r="J105" s="218">
        <f>ROUND(I105*H105,2)</f>
        <v>0</v>
      </c>
      <c r="K105" s="214" t="s">
        <v>148</v>
      </c>
      <c r="L105" s="44"/>
      <c r="M105" s="219" t="s">
        <v>39</v>
      </c>
      <c r="N105" s="220" t="s">
        <v>50</v>
      </c>
      <c r="O105" s="84"/>
      <c r="P105" s="221">
        <f>O105*H105</f>
        <v>0</v>
      </c>
      <c r="Q105" s="221">
        <v>0.00012999999999999999</v>
      </c>
      <c r="R105" s="221">
        <f>Q105*H105</f>
        <v>0.012999999999999999</v>
      </c>
      <c r="S105" s="221">
        <v>0</v>
      </c>
      <c r="T105" s="222">
        <f>S105*H105</f>
        <v>0</v>
      </c>
      <c r="AR105" s="223" t="s">
        <v>149</v>
      </c>
      <c r="AT105" s="223" t="s">
        <v>144</v>
      </c>
      <c r="AU105" s="223" t="s">
        <v>89</v>
      </c>
      <c r="AY105" s="17" t="s">
        <v>142</v>
      </c>
      <c r="BE105" s="224">
        <f>IF(N105="základní",J105,0)</f>
        <v>0</v>
      </c>
      <c r="BF105" s="224">
        <f>IF(N105="snížená",J105,0)</f>
        <v>0</v>
      </c>
      <c r="BG105" s="224">
        <f>IF(N105="zákl. přenesená",J105,0)</f>
        <v>0</v>
      </c>
      <c r="BH105" s="224">
        <f>IF(N105="sníž. přenesená",J105,0)</f>
        <v>0</v>
      </c>
      <c r="BI105" s="224">
        <f>IF(N105="nulová",J105,0)</f>
        <v>0</v>
      </c>
      <c r="BJ105" s="17" t="s">
        <v>87</v>
      </c>
      <c r="BK105" s="224">
        <f>ROUND(I105*H105,2)</f>
        <v>0</v>
      </c>
      <c r="BL105" s="17" t="s">
        <v>149</v>
      </c>
      <c r="BM105" s="223" t="s">
        <v>423</v>
      </c>
    </row>
    <row r="106" s="11" customFormat="1" ht="22.8" customHeight="1">
      <c r="B106" s="196"/>
      <c r="C106" s="197"/>
      <c r="D106" s="198" t="s">
        <v>78</v>
      </c>
      <c r="E106" s="210" t="s">
        <v>327</v>
      </c>
      <c r="F106" s="210" t="s">
        <v>328</v>
      </c>
      <c r="G106" s="197"/>
      <c r="H106" s="197"/>
      <c r="I106" s="200"/>
      <c r="J106" s="211">
        <f>BK106</f>
        <v>0</v>
      </c>
      <c r="K106" s="197"/>
      <c r="L106" s="202"/>
      <c r="M106" s="203"/>
      <c r="N106" s="204"/>
      <c r="O106" s="204"/>
      <c r="P106" s="205">
        <f>P107</f>
        <v>0</v>
      </c>
      <c r="Q106" s="204"/>
      <c r="R106" s="205">
        <f>R107</f>
        <v>0</v>
      </c>
      <c r="S106" s="204"/>
      <c r="T106" s="206">
        <f>T107</f>
        <v>0</v>
      </c>
      <c r="AR106" s="207" t="s">
        <v>87</v>
      </c>
      <c r="AT106" s="208" t="s">
        <v>78</v>
      </c>
      <c r="AU106" s="208" t="s">
        <v>87</v>
      </c>
      <c r="AY106" s="207" t="s">
        <v>142</v>
      </c>
      <c r="BK106" s="209">
        <f>BK107</f>
        <v>0</v>
      </c>
    </row>
    <row r="107" s="1" customFormat="1" ht="24" customHeight="1">
      <c r="B107" s="39"/>
      <c r="C107" s="212" t="s">
        <v>183</v>
      </c>
      <c r="D107" s="212" t="s">
        <v>144</v>
      </c>
      <c r="E107" s="213" t="s">
        <v>401</v>
      </c>
      <c r="F107" s="214" t="s">
        <v>402</v>
      </c>
      <c r="G107" s="215" t="s">
        <v>220</v>
      </c>
      <c r="H107" s="216">
        <v>40.585999999999999</v>
      </c>
      <c r="I107" s="217"/>
      <c r="J107" s="218">
        <f>ROUND(I107*H107,2)</f>
        <v>0</v>
      </c>
      <c r="K107" s="214" t="s">
        <v>148</v>
      </c>
      <c r="L107" s="44"/>
      <c r="M107" s="219" t="s">
        <v>39</v>
      </c>
      <c r="N107" s="220" t="s">
        <v>50</v>
      </c>
      <c r="O107" s="84"/>
      <c r="P107" s="221">
        <f>O107*H107</f>
        <v>0</v>
      </c>
      <c r="Q107" s="221">
        <v>0</v>
      </c>
      <c r="R107" s="221">
        <f>Q107*H107</f>
        <v>0</v>
      </c>
      <c r="S107" s="221">
        <v>0</v>
      </c>
      <c r="T107" s="222">
        <f>S107*H107</f>
        <v>0</v>
      </c>
      <c r="AR107" s="223" t="s">
        <v>149</v>
      </c>
      <c r="AT107" s="223" t="s">
        <v>144</v>
      </c>
      <c r="AU107" s="223" t="s">
        <v>89</v>
      </c>
      <c r="AY107" s="17" t="s">
        <v>142</v>
      </c>
      <c r="BE107" s="224">
        <f>IF(N107="základní",J107,0)</f>
        <v>0</v>
      </c>
      <c r="BF107" s="224">
        <f>IF(N107="snížená",J107,0)</f>
        <v>0</v>
      </c>
      <c r="BG107" s="224">
        <f>IF(N107="zákl. přenesená",J107,0)</f>
        <v>0</v>
      </c>
      <c r="BH107" s="224">
        <f>IF(N107="sníž. přenesená",J107,0)</f>
        <v>0</v>
      </c>
      <c r="BI107" s="224">
        <f>IF(N107="nulová",J107,0)</f>
        <v>0</v>
      </c>
      <c r="BJ107" s="17" t="s">
        <v>87</v>
      </c>
      <c r="BK107" s="224">
        <f>ROUND(I107*H107,2)</f>
        <v>0</v>
      </c>
      <c r="BL107" s="17" t="s">
        <v>149</v>
      </c>
      <c r="BM107" s="223" t="s">
        <v>424</v>
      </c>
    </row>
    <row r="108" s="11" customFormat="1" ht="22.8" customHeight="1">
      <c r="B108" s="196"/>
      <c r="C108" s="197"/>
      <c r="D108" s="198" t="s">
        <v>78</v>
      </c>
      <c r="E108" s="210" t="s">
        <v>404</v>
      </c>
      <c r="F108" s="210" t="s">
        <v>405</v>
      </c>
      <c r="G108" s="197"/>
      <c r="H108" s="197"/>
      <c r="I108" s="200"/>
      <c r="J108" s="211">
        <f>BK108</f>
        <v>0</v>
      </c>
      <c r="K108" s="197"/>
      <c r="L108" s="202"/>
      <c r="M108" s="203"/>
      <c r="N108" s="204"/>
      <c r="O108" s="204"/>
      <c r="P108" s="205">
        <f>SUM(P109:P113)</f>
        <v>0</v>
      </c>
      <c r="Q108" s="204"/>
      <c r="R108" s="205">
        <f>SUM(R109:R113)</f>
        <v>0</v>
      </c>
      <c r="S108" s="204"/>
      <c r="T108" s="206">
        <f>SUM(T109:T113)</f>
        <v>0</v>
      </c>
      <c r="AR108" s="207" t="s">
        <v>87</v>
      </c>
      <c r="AT108" s="208" t="s">
        <v>78</v>
      </c>
      <c r="AU108" s="208" t="s">
        <v>87</v>
      </c>
      <c r="AY108" s="207" t="s">
        <v>142</v>
      </c>
      <c r="BK108" s="209">
        <f>SUM(BK109:BK113)</f>
        <v>0</v>
      </c>
    </row>
    <row r="109" s="1" customFormat="1" ht="16.5" customHeight="1">
      <c r="B109" s="39"/>
      <c r="C109" s="212" t="s">
        <v>188</v>
      </c>
      <c r="D109" s="212" t="s">
        <v>144</v>
      </c>
      <c r="E109" s="213" t="s">
        <v>207</v>
      </c>
      <c r="F109" s="214" t="s">
        <v>406</v>
      </c>
      <c r="G109" s="215" t="s">
        <v>147</v>
      </c>
      <c r="H109" s="216">
        <v>13.65</v>
      </c>
      <c r="I109" s="217"/>
      <c r="J109" s="218">
        <f>ROUND(I109*H109,2)</f>
        <v>0</v>
      </c>
      <c r="K109" s="214" t="s">
        <v>39</v>
      </c>
      <c r="L109" s="44"/>
      <c r="M109" s="219" t="s">
        <v>39</v>
      </c>
      <c r="N109" s="220" t="s">
        <v>50</v>
      </c>
      <c r="O109" s="84"/>
      <c r="P109" s="221">
        <f>O109*H109</f>
        <v>0</v>
      </c>
      <c r="Q109" s="221">
        <v>0</v>
      </c>
      <c r="R109" s="221">
        <f>Q109*H109</f>
        <v>0</v>
      </c>
      <c r="S109" s="221">
        <v>0</v>
      </c>
      <c r="T109" s="222">
        <f>S109*H109</f>
        <v>0</v>
      </c>
      <c r="AR109" s="223" t="s">
        <v>149</v>
      </c>
      <c r="AT109" s="223" t="s">
        <v>144</v>
      </c>
      <c r="AU109" s="223" t="s">
        <v>89</v>
      </c>
      <c r="AY109" s="17" t="s">
        <v>142</v>
      </c>
      <c r="BE109" s="224">
        <f>IF(N109="základní",J109,0)</f>
        <v>0</v>
      </c>
      <c r="BF109" s="224">
        <f>IF(N109="snížená",J109,0)</f>
        <v>0</v>
      </c>
      <c r="BG109" s="224">
        <f>IF(N109="zákl. přenesená",J109,0)</f>
        <v>0</v>
      </c>
      <c r="BH109" s="224">
        <f>IF(N109="sníž. přenesená",J109,0)</f>
        <v>0</v>
      </c>
      <c r="BI109" s="224">
        <f>IF(N109="nulová",J109,0)</f>
        <v>0</v>
      </c>
      <c r="BJ109" s="17" t="s">
        <v>87</v>
      </c>
      <c r="BK109" s="224">
        <f>ROUND(I109*H109,2)</f>
        <v>0</v>
      </c>
      <c r="BL109" s="17" t="s">
        <v>149</v>
      </c>
      <c r="BM109" s="223" t="s">
        <v>425</v>
      </c>
    </row>
    <row r="110" s="1" customFormat="1">
      <c r="B110" s="39"/>
      <c r="C110" s="40"/>
      <c r="D110" s="227" t="s">
        <v>269</v>
      </c>
      <c r="E110" s="40"/>
      <c r="F110" s="273" t="s">
        <v>426</v>
      </c>
      <c r="G110" s="40"/>
      <c r="H110" s="40"/>
      <c r="I110" s="136"/>
      <c r="J110" s="40"/>
      <c r="K110" s="40"/>
      <c r="L110" s="44"/>
      <c r="M110" s="274"/>
      <c r="N110" s="84"/>
      <c r="O110" s="84"/>
      <c r="P110" s="84"/>
      <c r="Q110" s="84"/>
      <c r="R110" s="84"/>
      <c r="S110" s="84"/>
      <c r="T110" s="85"/>
      <c r="AT110" s="17" t="s">
        <v>269</v>
      </c>
      <c r="AU110" s="17" t="s">
        <v>89</v>
      </c>
    </row>
    <row r="111" s="13" customFormat="1">
      <c r="B111" s="236"/>
      <c r="C111" s="237"/>
      <c r="D111" s="227" t="s">
        <v>159</v>
      </c>
      <c r="E111" s="238" t="s">
        <v>39</v>
      </c>
      <c r="F111" s="239" t="s">
        <v>427</v>
      </c>
      <c r="G111" s="237"/>
      <c r="H111" s="240">
        <v>12.5</v>
      </c>
      <c r="I111" s="241"/>
      <c r="J111" s="237"/>
      <c r="K111" s="237"/>
      <c r="L111" s="242"/>
      <c r="M111" s="243"/>
      <c r="N111" s="244"/>
      <c r="O111" s="244"/>
      <c r="P111" s="244"/>
      <c r="Q111" s="244"/>
      <c r="R111" s="244"/>
      <c r="S111" s="244"/>
      <c r="T111" s="245"/>
      <c r="AT111" s="246" t="s">
        <v>159</v>
      </c>
      <c r="AU111" s="246" t="s">
        <v>89</v>
      </c>
      <c r="AV111" s="13" t="s">
        <v>89</v>
      </c>
      <c r="AW111" s="13" t="s">
        <v>40</v>
      </c>
      <c r="AX111" s="13" t="s">
        <v>79</v>
      </c>
      <c r="AY111" s="246" t="s">
        <v>142</v>
      </c>
    </row>
    <row r="112" s="13" customFormat="1">
      <c r="B112" s="236"/>
      <c r="C112" s="237"/>
      <c r="D112" s="227" t="s">
        <v>159</v>
      </c>
      <c r="E112" s="238" t="s">
        <v>39</v>
      </c>
      <c r="F112" s="239" t="s">
        <v>428</v>
      </c>
      <c r="G112" s="237"/>
      <c r="H112" s="240">
        <v>1.1499999999999999</v>
      </c>
      <c r="I112" s="241"/>
      <c r="J112" s="237"/>
      <c r="K112" s="237"/>
      <c r="L112" s="242"/>
      <c r="M112" s="243"/>
      <c r="N112" s="244"/>
      <c r="O112" s="244"/>
      <c r="P112" s="244"/>
      <c r="Q112" s="244"/>
      <c r="R112" s="244"/>
      <c r="S112" s="244"/>
      <c r="T112" s="245"/>
      <c r="AT112" s="246" t="s">
        <v>159</v>
      </c>
      <c r="AU112" s="246" t="s">
        <v>89</v>
      </c>
      <c r="AV112" s="13" t="s">
        <v>89</v>
      </c>
      <c r="AW112" s="13" t="s">
        <v>40</v>
      </c>
      <c r="AX112" s="13" t="s">
        <v>79</v>
      </c>
      <c r="AY112" s="246" t="s">
        <v>142</v>
      </c>
    </row>
    <row r="113" s="14" customFormat="1">
      <c r="B113" s="247"/>
      <c r="C113" s="248"/>
      <c r="D113" s="227" t="s">
        <v>159</v>
      </c>
      <c r="E113" s="249" t="s">
        <v>39</v>
      </c>
      <c r="F113" s="250" t="s">
        <v>163</v>
      </c>
      <c r="G113" s="248"/>
      <c r="H113" s="251">
        <v>13.65</v>
      </c>
      <c r="I113" s="252"/>
      <c r="J113" s="248"/>
      <c r="K113" s="248"/>
      <c r="L113" s="253"/>
      <c r="M113" s="275"/>
      <c r="N113" s="276"/>
      <c r="O113" s="276"/>
      <c r="P113" s="276"/>
      <c r="Q113" s="276"/>
      <c r="R113" s="276"/>
      <c r="S113" s="276"/>
      <c r="T113" s="277"/>
      <c r="AT113" s="257" t="s">
        <v>159</v>
      </c>
      <c r="AU113" s="257" t="s">
        <v>89</v>
      </c>
      <c r="AV113" s="14" t="s">
        <v>149</v>
      </c>
      <c r="AW113" s="14" t="s">
        <v>40</v>
      </c>
      <c r="AX113" s="14" t="s">
        <v>87</v>
      </c>
      <c r="AY113" s="257" t="s">
        <v>142</v>
      </c>
    </row>
    <row r="114" s="1" customFormat="1" ht="6.96" customHeight="1">
      <c r="B114" s="59"/>
      <c r="C114" s="60"/>
      <c r="D114" s="60"/>
      <c r="E114" s="60"/>
      <c r="F114" s="60"/>
      <c r="G114" s="60"/>
      <c r="H114" s="60"/>
      <c r="I114" s="162"/>
      <c r="J114" s="60"/>
      <c r="K114" s="60"/>
      <c r="L114" s="44"/>
    </row>
  </sheetData>
  <sheetProtection sheet="1" autoFilter="0" formatColumns="0" formatRows="0" objects="1" scenarios="1" spinCount="100000" saltValue="l7HylYeK57McOGmiJpE9CpfLEnxQ6XwaVWEHqChmxbB7asCHf3DFbG3xzdZSvNGFMaM3CX2WfqRyXHRHLUrfYQ==" hashValue="Ye+OVkE1RS6kqHcKaBUzzbkoATgaUy1QLcRcKq9ntjxciclo0u4R/D9yf+KmAC1sKEzMdDAWDAb1kdVYE2Qtsg==" algorithmName="SHA-512" password="CC35"/>
  <autoFilter ref="C84:K113"/>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101</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429</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16.5" customHeight="1">
      <c r="B27" s="141"/>
      <c r="E27" s="142" t="s">
        <v>39</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ROUND(J85,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ROUND((SUM(BE85:BE110)),  2)</f>
        <v>0</v>
      </c>
      <c r="I33" s="151">
        <v>0.20999999999999999</v>
      </c>
      <c r="J33" s="150">
        <f>ROUND(((SUM(BE85:BE110))*I33),  2)</f>
        <v>0</v>
      </c>
      <c r="L33" s="44"/>
    </row>
    <row r="34" s="1" customFormat="1" ht="14.4" customHeight="1">
      <c r="B34" s="44"/>
      <c r="E34" s="134" t="s">
        <v>51</v>
      </c>
      <c r="F34" s="150">
        <f>ROUND((SUM(BF85:BF110)),  2)</f>
        <v>0</v>
      </c>
      <c r="I34" s="151">
        <v>0.14999999999999999</v>
      </c>
      <c r="J34" s="150">
        <f>ROUND(((SUM(BF85:BF110))*I34),  2)</f>
        <v>0</v>
      </c>
      <c r="L34" s="44"/>
    </row>
    <row r="35" hidden="1" s="1" customFormat="1" ht="14.4" customHeight="1">
      <c r="B35" s="44"/>
      <c r="E35" s="134" t="s">
        <v>52</v>
      </c>
      <c r="F35" s="150">
        <f>ROUND((SUM(BG85:BG110)),  2)</f>
        <v>0</v>
      </c>
      <c r="I35" s="151">
        <v>0.20999999999999999</v>
      </c>
      <c r="J35" s="150">
        <f>0</f>
        <v>0</v>
      </c>
      <c r="L35" s="44"/>
    </row>
    <row r="36" hidden="1" s="1" customFormat="1" ht="14.4" customHeight="1">
      <c r="B36" s="44"/>
      <c r="E36" s="134" t="s">
        <v>53</v>
      </c>
      <c r="F36" s="150">
        <f>ROUND((SUM(BH85:BH110)),  2)</f>
        <v>0</v>
      </c>
      <c r="I36" s="151">
        <v>0.14999999999999999</v>
      </c>
      <c r="J36" s="150">
        <f>0</f>
        <v>0</v>
      </c>
      <c r="L36" s="44"/>
    </row>
    <row r="37" hidden="1" s="1" customFormat="1" ht="14.4" customHeight="1">
      <c r="B37" s="44"/>
      <c r="E37" s="134" t="s">
        <v>54</v>
      </c>
      <c r="F37" s="150">
        <f>ROUND((SUM(BI85:BI110)),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SO 201b - Schodiště - betonové schodnice</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J85</f>
        <v>0</v>
      </c>
      <c r="K59" s="40"/>
      <c r="L59" s="44"/>
      <c r="AU59" s="17" t="s">
        <v>122</v>
      </c>
    </row>
    <row r="60" s="8" customFormat="1" ht="24.96" customHeight="1">
      <c r="B60" s="172"/>
      <c r="C60" s="173"/>
      <c r="D60" s="174" t="s">
        <v>123</v>
      </c>
      <c r="E60" s="175"/>
      <c r="F60" s="175"/>
      <c r="G60" s="175"/>
      <c r="H60" s="175"/>
      <c r="I60" s="176"/>
      <c r="J60" s="177">
        <f>J86</f>
        <v>0</v>
      </c>
      <c r="K60" s="173"/>
      <c r="L60" s="178"/>
    </row>
    <row r="61" s="9" customFormat="1" ht="19.92" customHeight="1">
      <c r="B61" s="179"/>
      <c r="C61" s="180"/>
      <c r="D61" s="181" t="s">
        <v>124</v>
      </c>
      <c r="E61" s="182"/>
      <c r="F61" s="182"/>
      <c r="G61" s="182"/>
      <c r="H61" s="182"/>
      <c r="I61" s="183"/>
      <c r="J61" s="184">
        <f>J87</f>
        <v>0</v>
      </c>
      <c r="K61" s="180"/>
      <c r="L61" s="185"/>
    </row>
    <row r="62" s="9" customFormat="1" ht="19.92" customHeight="1">
      <c r="B62" s="179"/>
      <c r="C62" s="180"/>
      <c r="D62" s="181" t="s">
        <v>235</v>
      </c>
      <c r="E62" s="182"/>
      <c r="F62" s="182"/>
      <c r="G62" s="182"/>
      <c r="H62" s="182"/>
      <c r="I62" s="183"/>
      <c r="J62" s="184">
        <f>J93</f>
        <v>0</v>
      </c>
      <c r="K62" s="180"/>
      <c r="L62" s="185"/>
    </row>
    <row r="63" s="9" customFormat="1" ht="19.92" customHeight="1">
      <c r="B63" s="179"/>
      <c r="C63" s="180"/>
      <c r="D63" s="181" t="s">
        <v>430</v>
      </c>
      <c r="E63" s="182"/>
      <c r="F63" s="182"/>
      <c r="G63" s="182"/>
      <c r="H63" s="182"/>
      <c r="I63" s="183"/>
      <c r="J63" s="184">
        <f>J98</f>
        <v>0</v>
      </c>
      <c r="K63" s="180"/>
      <c r="L63" s="185"/>
    </row>
    <row r="64" s="9" customFormat="1" ht="19.92" customHeight="1">
      <c r="B64" s="179"/>
      <c r="C64" s="180"/>
      <c r="D64" s="181" t="s">
        <v>431</v>
      </c>
      <c r="E64" s="182"/>
      <c r="F64" s="182"/>
      <c r="G64" s="182"/>
      <c r="H64" s="182"/>
      <c r="I64" s="183"/>
      <c r="J64" s="184">
        <f>J102</f>
        <v>0</v>
      </c>
      <c r="K64" s="180"/>
      <c r="L64" s="185"/>
    </row>
    <row r="65" s="9" customFormat="1" ht="19.92" customHeight="1">
      <c r="B65" s="179"/>
      <c r="C65" s="180"/>
      <c r="D65" s="181" t="s">
        <v>238</v>
      </c>
      <c r="E65" s="182"/>
      <c r="F65" s="182"/>
      <c r="G65" s="182"/>
      <c r="H65" s="182"/>
      <c r="I65" s="183"/>
      <c r="J65" s="184">
        <f>J109</f>
        <v>0</v>
      </c>
      <c r="K65" s="180"/>
      <c r="L65" s="185"/>
    </row>
    <row r="66" s="1" customFormat="1" ht="21.84" customHeight="1">
      <c r="B66" s="39"/>
      <c r="C66" s="40"/>
      <c r="D66" s="40"/>
      <c r="E66" s="40"/>
      <c r="F66" s="40"/>
      <c r="G66" s="40"/>
      <c r="H66" s="40"/>
      <c r="I66" s="136"/>
      <c r="J66" s="40"/>
      <c r="K66" s="40"/>
      <c r="L66" s="44"/>
    </row>
    <row r="67" s="1" customFormat="1" ht="6.96" customHeight="1">
      <c r="B67" s="59"/>
      <c r="C67" s="60"/>
      <c r="D67" s="60"/>
      <c r="E67" s="60"/>
      <c r="F67" s="60"/>
      <c r="G67" s="60"/>
      <c r="H67" s="60"/>
      <c r="I67" s="162"/>
      <c r="J67" s="60"/>
      <c r="K67" s="60"/>
      <c r="L67" s="44"/>
    </row>
    <row r="71" s="1" customFormat="1" ht="6.96" customHeight="1">
      <c r="B71" s="61"/>
      <c r="C71" s="62"/>
      <c r="D71" s="62"/>
      <c r="E71" s="62"/>
      <c r="F71" s="62"/>
      <c r="G71" s="62"/>
      <c r="H71" s="62"/>
      <c r="I71" s="165"/>
      <c r="J71" s="62"/>
      <c r="K71" s="62"/>
      <c r="L71" s="44"/>
    </row>
    <row r="72" s="1" customFormat="1" ht="24.96" customHeight="1">
      <c r="B72" s="39"/>
      <c r="C72" s="23" t="s">
        <v>127</v>
      </c>
      <c r="D72" s="40"/>
      <c r="E72" s="40"/>
      <c r="F72" s="40"/>
      <c r="G72" s="40"/>
      <c r="H72" s="40"/>
      <c r="I72" s="136"/>
      <c r="J72" s="40"/>
      <c r="K72" s="40"/>
      <c r="L72" s="44"/>
    </row>
    <row r="73" s="1" customFormat="1" ht="6.96" customHeight="1">
      <c r="B73" s="39"/>
      <c r="C73" s="40"/>
      <c r="D73" s="40"/>
      <c r="E73" s="40"/>
      <c r="F73" s="40"/>
      <c r="G73" s="40"/>
      <c r="H73" s="40"/>
      <c r="I73" s="136"/>
      <c r="J73" s="40"/>
      <c r="K73" s="40"/>
      <c r="L73" s="44"/>
    </row>
    <row r="74" s="1" customFormat="1" ht="12" customHeight="1">
      <c r="B74" s="39"/>
      <c r="C74" s="32" t="s">
        <v>16</v>
      </c>
      <c r="D74" s="40"/>
      <c r="E74" s="40"/>
      <c r="F74" s="40"/>
      <c r="G74" s="40"/>
      <c r="H74" s="40"/>
      <c r="I74" s="136"/>
      <c r="J74" s="40"/>
      <c r="K74" s="40"/>
      <c r="L74" s="44"/>
    </row>
    <row r="75" s="1" customFormat="1" ht="16.5" customHeight="1">
      <c r="B75" s="39"/>
      <c r="C75" s="40"/>
      <c r="D75" s="40"/>
      <c r="E75" s="166" t="str">
        <f>E7</f>
        <v>Rekonstrukce komunikace Na Ovčíně Středokluky</v>
      </c>
      <c r="F75" s="32"/>
      <c r="G75" s="32"/>
      <c r="H75" s="32"/>
      <c r="I75" s="136"/>
      <c r="J75" s="40"/>
      <c r="K75" s="40"/>
      <c r="L75" s="44"/>
    </row>
    <row r="76" s="1" customFormat="1" ht="12" customHeight="1">
      <c r="B76" s="39"/>
      <c r="C76" s="32" t="s">
        <v>117</v>
      </c>
      <c r="D76" s="40"/>
      <c r="E76" s="40"/>
      <c r="F76" s="40"/>
      <c r="G76" s="40"/>
      <c r="H76" s="40"/>
      <c r="I76" s="136"/>
      <c r="J76" s="40"/>
      <c r="K76" s="40"/>
      <c r="L76" s="44"/>
    </row>
    <row r="77" s="1" customFormat="1" ht="16.5" customHeight="1">
      <c r="B77" s="39"/>
      <c r="C77" s="40"/>
      <c r="D77" s="40"/>
      <c r="E77" s="69" t="str">
        <f>E9</f>
        <v>SO 201b - Schodiště - betonové schodnice</v>
      </c>
      <c r="F77" s="40"/>
      <c r="G77" s="40"/>
      <c r="H77" s="40"/>
      <c r="I77" s="136"/>
      <c r="J77" s="40"/>
      <c r="K77" s="40"/>
      <c r="L77" s="44"/>
    </row>
    <row r="78" s="1" customFormat="1" ht="6.96" customHeight="1">
      <c r="B78" s="39"/>
      <c r="C78" s="40"/>
      <c r="D78" s="40"/>
      <c r="E78" s="40"/>
      <c r="F78" s="40"/>
      <c r="G78" s="40"/>
      <c r="H78" s="40"/>
      <c r="I78" s="136"/>
      <c r="J78" s="40"/>
      <c r="K78" s="40"/>
      <c r="L78" s="44"/>
    </row>
    <row r="79" s="1" customFormat="1" ht="12" customHeight="1">
      <c r="B79" s="39"/>
      <c r="C79" s="32" t="s">
        <v>22</v>
      </c>
      <c r="D79" s="40"/>
      <c r="E79" s="40"/>
      <c r="F79" s="27" t="str">
        <f>F12</f>
        <v>Středokluky, Středočeský kraj</v>
      </c>
      <c r="G79" s="40"/>
      <c r="H79" s="40"/>
      <c r="I79" s="139" t="s">
        <v>24</v>
      </c>
      <c r="J79" s="72" t="str">
        <f>IF(J12="","",J12)</f>
        <v>23. 2. 2019</v>
      </c>
      <c r="K79" s="40"/>
      <c r="L79" s="44"/>
    </row>
    <row r="80" s="1" customFormat="1" ht="6.96" customHeight="1">
      <c r="B80" s="39"/>
      <c r="C80" s="40"/>
      <c r="D80" s="40"/>
      <c r="E80" s="40"/>
      <c r="F80" s="40"/>
      <c r="G80" s="40"/>
      <c r="H80" s="40"/>
      <c r="I80" s="136"/>
      <c r="J80" s="40"/>
      <c r="K80" s="40"/>
      <c r="L80" s="44"/>
    </row>
    <row r="81" s="1" customFormat="1" ht="15.15" customHeight="1">
      <c r="B81" s="39"/>
      <c r="C81" s="32" t="s">
        <v>28</v>
      </c>
      <c r="D81" s="40"/>
      <c r="E81" s="40"/>
      <c r="F81" s="27" t="str">
        <f>E15</f>
        <v>Obec Středokluky</v>
      </c>
      <c r="G81" s="40"/>
      <c r="H81" s="40"/>
      <c r="I81" s="139" t="s">
        <v>36</v>
      </c>
      <c r="J81" s="37" t="str">
        <f>E21</f>
        <v>Ing. Robert Juřina_x0009_</v>
      </c>
      <c r="K81" s="40"/>
      <c r="L81" s="44"/>
    </row>
    <row r="82" s="1" customFormat="1" ht="27.9" customHeight="1">
      <c r="B82" s="39"/>
      <c r="C82" s="32" t="s">
        <v>34</v>
      </c>
      <c r="D82" s="40"/>
      <c r="E82" s="40"/>
      <c r="F82" s="27" t="str">
        <f>IF(E18="","",E18)</f>
        <v>Vyplň údaj</v>
      </c>
      <c r="G82" s="40"/>
      <c r="H82" s="40"/>
      <c r="I82" s="139" t="s">
        <v>41</v>
      </c>
      <c r="J82" s="37" t="str">
        <f>E24</f>
        <v>Bc. Monika Michálková</v>
      </c>
      <c r="K82" s="40"/>
      <c r="L82" s="44"/>
    </row>
    <row r="83" s="1" customFormat="1" ht="10.32" customHeight="1">
      <c r="B83" s="39"/>
      <c r="C83" s="40"/>
      <c r="D83" s="40"/>
      <c r="E83" s="40"/>
      <c r="F83" s="40"/>
      <c r="G83" s="40"/>
      <c r="H83" s="40"/>
      <c r="I83" s="136"/>
      <c r="J83" s="40"/>
      <c r="K83" s="40"/>
      <c r="L83" s="44"/>
    </row>
    <row r="84" s="10" customFormat="1" ht="29.28" customHeight="1">
      <c r="B84" s="186"/>
      <c r="C84" s="187" t="s">
        <v>128</v>
      </c>
      <c r="D84" s="188" t="s">
        <v>64</v>
      </c>
      <c r="E84" s="188" t="s">
        <v>60</v>
      </c>
      <c r="F84" s="188" t="s">
        <v>61</v>
      </c>
      <c r="G84" s="188" t="s">
        <v>129</v>
      </c>
      <c r="H84" s="188" t="s">
        <v>130</v>
      </c>
      <c r="I84" s="189" t="s">
        <v>131</v>
      </c>
      <c r="J84" s="188" t="s">
        <v>121</v>
      </c>
      <c r="K84" s="190" t="s">
        <v>132</v>
      </c>
      <c r="L84" s="191"/>
      <c r="M84" s="92" t="s">
        <v>39</v>
      </c>
      <c r="N84" s="93" t="s">
        <v>49</v>
      </c>
      <c r="O84" s="93" t="s">
        <v>133</v>
      </c>
      <c r="P84" s="93" t="s">
        <v>134</v>
      </c>
      <c r="Q84" s="93" t="s">
        <v>135</v>
      </c>
      <c r="R84" s="93" t="s">
        <v>136</v>
      </c>
      <c r="S84" s="93" t="s">
        <v>137</v>
      </c>
      <c r="T84" s="94" t="s">
        <v>138</v>
      </c>
    </row>
    <row r="85" s="1" customFormat="1" ht="22.8" customHeight="1">
      <c r="B85" s="39"/>
      <c r="C85" s="99" t="s">
        <v>139</v>
      </c>
      <c r="D85" s="40"/>
      <c r="E85" s="40"/>
      <c r="F85" s="40"/>
      <c r="G85" s="40"/>
      <c r="H85" s="40"/>
      <c r="I85" s="136"/>
      <c r="J85" s="192">
        <f>BK85</f>
        <v>0</v>
      </c>
      <c r="K85" s="40"/>
      <c r="L85" s="44"/>
      <c r="M85" s="95"/>
      <c r="N85" s="96"/>
      <c r="O85" s="96"/>
      <c r="P85" s="193">
        <f>P86</f>
        <v>0</v>
      </c>
      <c r="Q85" s="96"/>
      <c r="R85" s="193">
        <f>R86</f>
        <v>6.1835193699999991</v>
      </c>
      <c r="S85" s="96"/>
      <c r="T85" s="194">
        <f>T86</f>
        <v>0</v>
      </c>
      <c r="AT85" s="17" t="s">
        <v>78</v>
      </c>
      <c r="AU85" s="17" t="s">
        <v>122</v>
      </c>
      <c r="BK85" s="195">
        <f>BK86</f>
        <v>0</v>
      </c>
    </row>
    <row r="86" s="11" customFormat="1" ht="25.92" customHeight="1">
      <c r="B86" s="196"/>
      <c r="C86" s="197"/>
      <c r="D86" s="198" t="s">
        <v>78</v>
      </c>
      <c r="E86" s="199" t="s">
        <v>140</v>
      </c>
      <c r="F86" s="199" t="s">
        <v>141</v>
      </c>
      <c r="G86" s="197"/>
      <c r="H86" s="197"/>
      <c r="I86" s="200"/>
      <c r="J86" s="201">
        <f>BK86</f>
        <v>0</v>
      </c>
      <c r="K86" s="197"/>
      <c r="L86" s="202"/>
      <c r="M86" s="203"/>
      <c r="N86" s="204"/>
      <c r="O86" s="204"/>
      <c r="P86" s="205">
        <f>P87+P93+P98+P102+P109</f>
        <v>0</v>
      </c>
      <c r="Q86" s="204"/>
      <c r="R86" s="205">
        <f>R87+R93+R98+R102+R109</f>
        <v>6.1835193699999991</v>
      </c>
      <c r="S86" s="204"/>
      <c r="T86" s="206">
        <f>T87+T93+T98+T102+T109</f>
        <v>0</v>
      </c>
      <c r="AR86" s="207" t="s">
        <v>87</v>
      </c>
      <c r="AT86" s="208" t="s">
        <v>78</v>
      </c>
      <c r="AU86" s="208" t="s">
        <v>79</v>
      </c>
      <c r="AY86" s="207" t="s">
        <v>142</v>
      </c>
      <c r="BK86" s="209">
        <f>BK87+BK93+BK98+BK102+BK109</f>
        <v>0</v>
      </c>
    </row>
    <row r="87" s="11" customFormat="1" ht="22.8" customHeight="1">
      <c r="B87" s="196"/>
      <c r="C87" s="197"/>
      <c r="D87" s="198" t="s">
        <v>78</v>
      </c>
      <c r="E87" s="210" t="s">
        <v>87</v>
      </c>
      <c r="F87" s="210" t="s">
        <v>143</v>
      </c>
      <c r="G87" s="197"/>
      <c r="H87" s="197"/>
      <c r="I87" s="200"/>
      <c r="J87" s="211">
        <f>BK87</f>
        <v>0</v>
      </c>
      <c r="K87" s="197"/>
      <c r="L87" s="202"/>
      <c r="M87" s="203"/>
      <c r="N87" s="204"/>
      <c r="O87" s="204"/>
      <c r="P87" s="205">
        <f>SUM(P88:P92)</f>
        <v>0</v>
      </c>
      <c r="Q87" s="204"/>
      <c r="R87" s="205">
        <f>SUM(R88:R92)</f>
        <v>0</v>
      </c>
      <c r="S87" s="204"/>
      <c r="T87" s="206">
        <f>SUM(T88:T92)</f>
        <v>0</v>
      </c>
      <c r="AR87" s="207" t="s">
        <v>87</v>
      </c>
      <c r="AT87" s="208" t="s">
        <v>78</v>
      </c>
      <c r="AU87" s="208" t="s">
        <v>87</v>
      </c>
      <c r="AY87" s="207" t="s">
        <v>142</v>
      </c>
      <c r="BK87" s="209">
        <f>SUM(BK88:BK92)</f>
        <v>0</v>
      </c>
    </row>
    <row r="88" s="1" customFormat="1" ht="24" customHeight="1">
      <c r="B88" s="39"/>
      <c r="C88" s="212" t="s">
        <v>87</v>
      </c>
      <c r="D88" s="212" t="s">
        <v>144</v>
      </c>
      <c r="E88" s="213" t="s">
        <v>361</v>
      </c>
      <c r="F88" s="214" t="s">
        <v>362</v>
      </c>
      <c r="G88" s="215" t="s">
        <v>198</v>
      </c>
      <c r="H88" s="216">
        <v>0.47999999999999998</v>
      </c>
      <c r="I88" s="217"/>
      <c r="J88" s="218">
        <f>ROUND(I88*H88,2)</f>
        <v>0</v>
      </c>
      <c r="K88" s="214" t="s">
        <v>148</v>
      </c>
      <c r="L88" s="44"/>
      <c r="M88" s="219" t="s">
        <v>39</v>
      </c>
      <c r="N88" s="220" t="s">
        <v>50</v>
      </c>
      <c r="O88" s="84"/>
      <c r="P88" s="221">
        <f>O88*H88</f>
        <v>0</v>
      </c>
      <c r="Q88" s="221">
        <v>0</v>
      </c>
      <c r="R88" s="221">
        <f>Q88*H88</f>
        <v>0</v>
      </c>
      <c r="S88" s="221">
        <v>0</v>
      </c>
      <c r="T88" s="222">
        <f>S88*H88</f>
        <v>0</v>
      </c>
      <c r="AR88" s="223" t="s">
        <v>149</v>
      </c>
      <c r="AT88" s="223" t="s">
        <v>144</v>
      </c>
      <c r="AU88" s="223" t="s">
        <v>89</v>
      </c>
      <c r="AY88" s="17" t="s">
        <v>142</v>
      </c>
      <c r="BE88" s="224">
        <f>IF(N88="základní",J88,0)</f>
        <v>0</v>
      </c>
      <c r="BF88" s="224">
        <f>IF(N88="snížená",J88,0)</f>
        <v>0</v>
      </c>
      <c r="BG88" s="224">
        <f>IF(N88="zákl. přenesená",J88,0)</f>
        <v>0</v>
      </c>
      <c r="BH88" s="224">
        <f>IF(N88="sníž. přenesená",J88,0)</f>
        <v>0</v>
      </c>
      <c r="BI88" s="224">
        <f>IF(N88="nulová",J88,0)</f>
        <v>0</v>
      </c>
      <c r="BJ88" s="17" t="s">
        <v>87</v>
      </c>
      <c r="BK88" s="224">
        <f>ROUND(I88*H88,2)</f>
        <v>0</v>
      </c>
      <c r="BL88" s="17" t="s">
        <v>149</v>
      </c>
      <c r="BM88" s="223" t="s">
        <v>432</v>
      </c>
    </row>
    <row r="89" s="13" customFormat="1">
      <c r="B89" s="236"/>
      <c r="C89" s="237"/>
      <c r="D89" s="227" t="s">
        <v>159</v>
      </c>
      <c r="E89" s="238" t="s">
        <v>39</v>
      </c>
      <c r="F89" s="239" t="s">
        <v>433</v>
      </c>
      <c r="G89" s="237"/>
      <c r="H89" s="240">
        <v>0.47999999999999998</v>
      </c>
      <c r="I89" s="241"/>
      <c r="J89" s="237"/>
      <c r="K89" s="237"/>
      <c r="L89" s="242"/>
      <c r="M89" s="243"/>
      <c r="N89" s="244"/>
      <c r="O89" s="244"/>
      <c r="P89" s="244"/>
      <c r="Q89" s="244"/>
      <c r="R89" s="244"/>
      <c r="S89" s="244"/>
      <c r="T89" s="245"/>
      <c r="AT89" s="246" t="s">
        <v>159</v>
      </c>
      <c r="AU89" s="246" t="s">
        <v>89</v>
      </c>
      <c r="AV89" s="13" t="s">
        <v>89</v>
      </c>
      <c r="AW89" s="13" t="s">
        <v>40</v>
      </c>
      <c r="AX89" s="13" t="s">
        <v>79</v>
      </c>
      <c r="AY89" s="246" t="s">
        <v>142</v>
      </c>
    </row>
    <row r="90" s="14" customFormat="1">
      <c r="B90" s="247"/>
      <c r="C90" s="248"/>
      <c r="D90" s="227" t="s">
        <v>159</v>
      </c>
      <c r="E90" s="249" t="s">
        <v>39</v>
      </c>
      <c r="F90" s="250" t="s">
        <v>163</v>
      </c>
      <c r="G90" s="248"/>
      <c r="H90" s="251">
        <v>0.47999999999999998</v>
      </c>
      <c r="I90" s="252"/>
      <c r="J90" s="248"/>
      <c r="K90" s="248"/>
      <c r="L90" s="253"/>
      <c r="M90" s="254"/>
      <c r="N90" s="255"/>
      <c r="O90" s="255"/>
      <c r="P90" s="255"/>
      <c r="Q90" s="255"/>
      <c r="R90" s="255"/>
      <c r="S90" s="255"/>
      <c r="T90" s="256"/>
      <c r="AT90" s="257" t="s">
        <v>159</v>
      </c>
      <c r="AU90" s="257" t="s">
        <v>89</v>
      </c>
      <c r="AV90" s="14" t="s">
        <v>149</v>
      </c>
      <c r="AW90" s="14" t="s">
        <v>40</v>
      </c>
      <c r="AX90" s="14" t="s">
        <v>87</v>
      </c>
      <c r="AY90" s="257" t="s">
        <v>142</v>
      </c>
    </row>
    <row r="91" s="1" customFormat="1" ht="16.5" customHeight="1">
      <c r="B91" s="39"/>
      <c r="C91" s="212" t="s">
        <v>89</v>
      </c>
      <c r="D91" s="212" t="s">
        <v>144</v>
      </c>
      <c r="E91" s="213" t="s">
        <v>266</v>
      </c>
      <c r="F91" s="214" t="s">
        <v>267</v>
      </c>
      <c r="G91" s="215" t="s">
        <v>147</v>
      </c>
      <c r="H91" s="216">
        <v>0.59999999999999998</v>
      </c>
      <c r="I91" s="217"/>
      <c r="J91" s="218">
        <f>ROUND(I91*H91,2)</f>
        <v>0</v>
      </c>
      <c r="K91" s="214" t="s">
        <v>148</v>
      </c>
      <c r="L91" s="44"/>
      <c r="M91" s="219" t="s">
        <v>39</v>
      </c>
      <c r="N91" s="220" t="s">
        <v>50</v>
      </c>
      <c r="O91" s="84"/>
      <c r="P91" s="221">
        <f>O91*H91</f>
        <v>0</v>
      </c>
      <c r="Q91" s="221">
        <v>0</v>
      </c>
      <c r="R91" s="221">
        <f>Q91*H91</f>
        <v>0</v>
      </c>
      <c r="S91" s="221">
        <v>0</v>
      </c>
      <c r="T91" s="222">
        <f>S91*H91</f>
        <v>0</v>
      </c>
      <c r="AR91" s="223" t="s">
        <v>149</v>
      </c>
      <c r="AT91" s="223" t="s">
        <v>144</v>
      </c>
      <c r="AU91" s="223" t="s">
        <v>89</v>
      </c>
      <c r="AY91" s="17" t="s">
        <v>142</v>
      </c>
      <c r="BE91" s="224">
        <f>IF(N91="základní",J91,0)</f>
        <v>0</v>
      </c>
      <c r="BF91" s="224">
        <f>IF(N91="snížená",J91,0)</f>
        <v>0</v>
      </c>
      <c r="BG91" s="224">
        <f>IF(N91="zákl. přenesená",J91,0)</f>
        <v>0</v>
      </c>
      <c r="BH91" s="224">
        <f>IF(N91="sníž. přenesená",J91,0)</f>
        <v>0</v>
      </c>
      <c r="BI91" s="224">
        <f>IF(N91="nulová",J91,0)</f>
        <v>0</v>
      </c>
      <c r="BJ91" s="17" t="s">
        <v>87</v>
      </c>
      <c r="BK91" s="224">
        <f>ROUND(I91*H91,2)</f>
        <v>0</v>
      </c>
      <c r="BL91" s="17" t="s">
        <v>149</v>
      </c>
      <c r="BM91" s="223" t="s">
        <v>434</v>
      </c>
    </row>
    <row r="92" s="13" customFormat="1">
      <c r="B92" s="236"/>
      <c r="C92" s="237"/>
      <c r="D92" s="227" t="s">
        <v>159</v>
      </c>
      <c r="E92" s="238" t="s">
        <v>39</v>
      </c>
      <c r="F92" s="239" t="s">
        <v>435</v>
      </c>
      <c r="G92" s="237"/>
      <c r="H92" s="240">
        <v>0.59999999999999998</v>
      </c>
      <c r="I92" s="241"/>
      <c r="J92" s="237"/>
      <c r="K92" s="237"/>
      <c r="L92" s="242"/>
      <c r="M92" s="243"/>
      <c r="N92" s="244"/>
      <c r="O92" s="244"/>
      <c r="P92" s="244"/>
      <c r="Q92" s="244"/>
      <c r="R92" s="244"/>
      <c r="S92" s="244"/>
      <c r="T92" s="245"/>
      <c r="AT92" s="246" t="s">
        <v>159</v>
      </c>
      <c r="AU92" s="246" t="s">
        <v>89</v>
      </c>
      <c r="AV92" s="13" t="s">
        <v>89</v>
      </c>
      <c r="AW92" s="13" t="s">
        <v>40</v>
      </c>
      <c r="AX92" s="13" t="s">
        <v>87</v>
      </c>
      <c r="AY92" s="246" t="s">
        <v>142</v>
      </c>
    </row>
    <row r="93" s="11" customFormat="1" ht="22.8" customHeight="1">
      <c r="B93" s="196"/>
      <c r="C93" s="197"/>
      <c r="D93" s="198" t="s">
        <v>78</v>
      </c>
      <c r="E93" s="210" t="s">
        <v>89</v>
      </c>
      <c r="F93" s="210" t="s">
        <v>277</v>
      </c>
      <c r="G93" s="197"/>
      <c r="H93" s="197"/>
      <c r="I93" s="200"/>
      <c r="J93" s="211">
        <f>BK93</f>
        <v>0</v>
      </c>
      <c r="K93" s="197"/>
      <c r="L93" s="202"/>
      <c r="M93" s="203"/>
      <c r="N93" s="204"/>
      <c r="O93" s="204"/>
      <c r="P93" s="205">
        <f>SUM(P94:P97)</f>
        <v>0</v>
      </c>
      <c r="Q93" s="204"/>
      <c r="R93" s="205">
        <f>SUM(R94:R97)</f>
        <v>1.17863937</v>
      </c>
      <c r="S93" s="204"/>
      <c r="T93" s="206">
        <f>SUM(T94:T97)</f>
        <v>0</v>
      </c>
      <c r="AR93" s="207" t="s">
        <v>87</v>
      </c>
      <c r="AT93" s="208" t="s">
        <v>78</v>
      </c>
      <c r="AU93" s="208" t="s">
        <v>87</v>
      </c>
      <c r="AY93" s="207" t="s">
        <v>142</v>
      </c>
      <c r="BK93" s="209">
        <f>SUM(BK94:BK97)</f>
        <v>0</v>
      </c>
    </row>
    <row r="94" s="1" customFormat="1" ht="16.5" customHeight="1">
      <c r="B94" s="39"/>
      <c r="C94" s="212" t="s">
        <v>155</v>
      </c>
      <c r="D94" s="212" t="s">
        <v>144</v>
      </c>
      <c r="E94" s="213" t="s">
        <v>387</v>
      </c>
      <c r="F94" s="214" t="s">
        <v>388</v>
      </c>
      <c r="G94" s="215" t="s">
        <v>198</v>
      </c>
      <c r="H94" s="216">
        <v>0.47999999999999998</v>
      </c>
      <c r="I94" s="217"/>
      <c r="J94" s="218">
        <f>ROUND(I94*H94,2)</f>
        <v>0</v>
      </c>
      <c r="K94" s="214" t="s">
        <v>148</v>
      </c>
      <c r="L94" s="44"/>
      <c r="M94" s="219" t="s">
        <v>39</v>
      </c>
      <c r="N94" s="220" t="s">
        <v>50</v>
      </c>
      <c r="O94" s="84"/>
      <c r="P94" s="221">
        <f>O94*H94</f>
        <v>0</v>
      </c>
      <c r="Q94" s="221">
        <v>2.45329</v>
      </c>
      <c r="R94" s="221">
        <f>Q94*H94</f>
        <v>1.1775792000000001</v>
      </c>
      <c r="S94" s="221">
        <v>0</v>
      </c>
      <c r="T94" s="222">
        <f>S94*H94</f>
        <v>0</v>
      </c>
      <c r="AR94" s="223" t="s">
        <v>149</v>
      </c>
      <c r="AT94" s="223" t="s">
        <v>144</v>
      </c>
      <c r="AU94" s="223" t="s">
        <v>89</v>
      </c>
      <c r="AY94" s="17" t="s">
        <v>142</v>
      </c>
      <c r="BE94" s="224">
        <f>IF(N94="základní",J94,0)</f>
        <v>0</v>
      </c>
      <c r="BF94" s="224">
        <f>IF(N94="snížená",J94,0)</f>
        <v>0</v>
      </c>
      <c r="BG94" s="224">
        <f>IF(N94="zákl. přenesená",J94,0)</f>
        <v>0</v>
      </c>
      <c r="BH94" s="224">
        <f>IF(N94="sníž. přenesená",J94,0)</f>
        <v>0</v>
      </c>
      <c r="BI94" s="224">
        <f>IF(N94="nulová",J94,0)</f>
        <v>0</v>
      </c>
      <c r="BJ94" s="17" t="s">
        <v>87</v>
      </c>
      <c r="BK94" s="224">
        <f>ROUND(I94*H94,2)</f>
        <v>0</v>
      </c>
      <c r="BL94" s="17" t="s">
        <v>149</v>
      </c>
      <c r="BM94" s="223" t="s">
        <v>436</v>
      </c>
    </row>
    <row r="95" s="1" customFormat="1">
      <c r="B95" s="39"/>
      <c r="C95" s="40"/>
      <c r="D95" s="227" t="s">
        <v>269</v>
      </c>
      <c r="E95" s="40"/>
      <c r="F95" s="273" t="s">
        <v>390</v>
      </c>
      <c r="G95" s="40"/>
      <c r="H95" s="40"/>
      <c r="I95" s="136"/>
      <c r="J95" s="40"/>
      <c r="K95" s="40"/>
      <c r="L95" s="44"/>
      <c r="M95" s="274"/>
      <c r="N95" s="84"/>
      <c r="O95" s="84"/>
      <c r="P95" s="84"/>
      <c r="Q95" s="84"/>
      <c r="R95" s="84"/>
      <c r="S95" s="84"/>
      <c r="T95" s="85"/>
      <c r="AT95" s="17" t="s">
        <v>269</v>
      </c>
      <c r="AU95" s="17" t="s">
        <v>89</v>
      </c>
    </row>
    <row r="96" s="1" customFormat="1" ht="16.5" customHeight="1">
      <c r="B96" s="39"/>
      <c r="C96" s="212" t="s">
        <v>149</v>
      </c>
      <c r="D96" s="212" t="s">
        <v>144</v>
      </c>
      <c r="E96" s="213" t="s">
        <v>391</v>
      </c>
      <c r="F96" s="214" t="s">
        <v>392</v>
      </c>
      <c r="G96" s="215" t="s">
        <v>220</v>
      </c>
      <c r="H96" s="216">
        <v>0.001</v>
      </c>
      <c r="I96" s="217"/>
      <c r="J96" s="218">
        <f>ROUND(I96*H96,2)</f>
        <v>0</v>
      </c>
      <c r="K96" s="214" t="s">
        <v>148</v>
      </c>
      <c r="L96" s="44"/>
      <c r="M96" s="219" t="s">
        <v>39</v>
      </c>
      <c r="N96" s="220" t="s">
        <v>50</v>
      </c>
      <c r="O96" s="84"/>
      <c r="P96" s="221">
        <f>O96*H96</f>
        <v>0</v>
      </c>
      <c r="Q96" s="221">
        <v>1.0601700000000001</v>
      </c>
      <c r="R96" s="221">
        <f>Q96*H96</f>
        <v>0.00106017</v>
      </c>
      <c r="S96" s="221">
        <v>0</v>
      </c>
      <c r="T96" s="222">
        <f>S96*H96</f>
        <v>0</v>
      </c>
      <c r="AR96" s="223" t="s">
        <v>149</v>
      </c>
      <c r="AT96" s="223" t="s">
        <v>144</v>
      </c>
      <c r="AU96" s="223" t="s">
        <v>89</v>
      </c>
      <c r="AY96" s="17" t="s">
        <v>142</v>
      </c>
      <c r="BE96" s="224">
        <f>IF(N96="základní",J96,0)</f>
        <v>0</v>
      </c>
      <c r="BF96" s="224">
        <f>IF(N96="snížená",J96,0)</f>
        <v>0</v>
      </c>
      <c r="BG96" s="224">
        <f>IF(N96="zákl. přenesená",J96,0)</f>
        <v>0</v>
      </c>
      <c r="BH96" s="224">
        <f>IF(N96="sníž. přenesená",J96,0)</f>
        <v>0</v>
      </c>
      <c r="BI96" s="224">
        <f>IF(N96="nulová",J96,0)</f>
        <v>0</v>
      </c>
      <c r="BJ96" s="17" t="s">
        <v>87</v>
      </c>
      <c r="BK96" s="224">
        <f>ROUND(I96*H96,2)</f>
        <v>0</v>
      </c>
      <c r="BL96" s="17" t="s">
        <v>149</v>
      </c>
      <c r="BM96" s="223" t="s">
        <v>437</v>
      </c>
    </row>
    <row r="97" s="13" customFormat="1">
      <c r="B97" s="236"/>
      <c r="C97" s="237"/>
      <c r="D97" s="227" t="s">
        <v>159</v>
      </c>
      <c r="E97" s="238" t="s">
        <v>39</v>
      </c>
      <c r="F97" s="239" t="s">
        <v>438</v>
      </c>
      <c r="G97" s="237"/>
      <c r="H97" s="240">
        <v>0.001</v>
      </c>
      <c r="I97" s="241"/>
      <c r="J97" s="237"/>
      <c r="K97" s="237"/>
      <c r="L97" s="242"/>
      <c r="M97" s="243"/>
      <c r="N97" s="244"/>
      <c r="O97" s="244"/>
      <c r="P97" s="244"/>
      <c r="Q97" s="244"/>
      <c r="R97" s="244"/>
      <c r="S97" s="244"/>
      <c r="T97" s="245"/>
      <c r="AT97" s="246" t="s">
        <v>159</v>
      </c>
      <c r="AU97" s="246" t="s">
        <v>89</v>
      </c>
      <c r="AV97" s="13" t="s">
        <v>89</v>
      </c>
      <c r="AW97" s="13" t="s">
        <v>40</v>
      </c>
      <c r="AX97" s="13" t="s">
        <v>87</v>
      </c>
      <c r="AY97" s="246" t="s">
        <v>142</v>
      </c>
    </row>
    <row r="98" s="11" customFormat="1" ht="22.8" customHeight="1">
      <c r="B98" s="196"/>
      <c r="C98" s="197"/>
      <c r="D98" s="198" t="s">
        <v>78</v>
      </c>
      <c r="E98" s="210" t="s">
        <v>155</v>
      </c>
      <c r="F98" s="210" t="s">
        <v>439</v>
      </c>
      <c r="G98" s="197"/>
      <c r="H98" s="197"/>
      <c r="I98" s="200"/>
      <c r="J98" s="211">
        <f>BK98</f>
        <v>0</v>
      </c>
      <c r="K98" s="197"/>
      <c r="L98" s="202"/>
      <c r="M98" s="203"/>
      <c r="N98" s="204"/>
      <c r="O98" s="204"/>
      <c r="P98" s="205">
        <f>SUM(P99:P101)</f>
        <v>0</v>
      </c>
      <c r="Q98" s="204"/>
      <c r="R98" s="205">
        <f>SUM(R99:R101)</f>
        <v>3.86978</v>
      </c>
      <c r="S98" s="204"/>
      <c r="T98" s="206">
        <f>SUM(T99:T101)</f>
        <v>0</v>
      </c>
      <c r="AR98" s="207" t="s">
        <v>87</v>
      </c>
      <c r="AT98" s="208" t="s">
        <v>78</v>
      </c>
      <c r="AU98" s="208" t="s">
        <v>87</v>
      </c>
      <c r="AY98" s="207" t="s">
        <v>142</v>
      </c>
      <c r="BK98" s="209">
        <f>SUM(BK99:BK101)</f>
        <v>0</v>
      </c>
    </row>
    <row r="99" s="1" customFormat="1" ht="16.5" customHeight="1">
      <c r="B99" s="39"/>
      <c r="C99" s="212" t="s">
        <v>169</v>
      </c>
      <c r="D99" s="212" t="s">
        <v>144</v>
      </c>
      <c r="E99" s="213" t="s">
        <v>440</v>
      </c>
      <c r="F99" s="214" t="s">
        <v>441</v>
      </c>
      <c r="G99" s="215" t="s">
        <v>191</v>
      </c>
      <c r="H99" s="216">
        <v>2</v>
      </c>
      <c r="I99" s="217"/>
      <c r="J99" s="218">
        <f>ROUND(I99*H99,2)</f>
        <v>0</v>
      </c>
      <c r="K99" s="214" t="s">
        <v>148</v>
      </c>
      <c r="L99" s="44"/>
      <c r="M99" s="219" t="s">
        <v>39</v>
      </c>
      <c r="N99" s="220" t="s">
        <v>50</v>
      </c>
      <c r="O99" s="84"/>
      <c r="P99" s="221">
        <f>O99*H99</f>
        <v>0</v>
      </c>
      <c r="Q99" s="221">
        <v>0.12064</v>
      </c>
      <c r="R99" s="221">
        <f>Q99*H99</f>
        <v>0.24127999999999999</v>
      </c>
      <c r="S99" s="221">
        <v>0</v>
      </c>
      <c r="T99" s="222">
        <f>S99*H99</f>
        <v>0</v>
      </c>
      <c r="AR99" s="223" t="s">
        <v>149</v>
      </c>
      <c r="AT99" s="223" t="s">
        <v>144</v>
      </c>
      <c r="AU99" s="223" t="s">
        <v>89</v>
      </c>
      <c r="AY99" s="17" t="s">
        <v>142</v>
      </c>
      <c r="BE99" s="224">
        <f>IF(N99="základní",J99,0)</f>
        <v>0</v>
      </c>
      <c r="BF99" s="224">
        <f>IF(N99="snížená",J99,0)</f>
        <v>0</v>
      </c>
      <c r="BG99" s="224">
        <f>IF(N99="zákl. přenesená",J99,0)</f>
        <v>0</v>
      </c>
      <c r="BH99" s="224">
        <f>IF(N99="sníž. přenesená",J99,0)</f>
        <v>0</v>
      </c>
      <c r="BI99" s="224">
        <f>IF(N99="nulová",J99,0)</f>
        <v>0</v>
      </c>
      <c r="BJ99" s="17" t="s">
        <v>87</v>
      </c>
      <c r="BK99" s="224">
        <f>ROUND(I99*H99,2)</f>
        <v>0</v>
      </c>
      <c r="BL99" s="17" t="s">
        <v>149</v>
      </c>
      <c r="BM99" s="223" t="s">
        <v>442</v>
      </c>
    </row>
    <row r="100" s="1" customFormat="1" ht="16.5" customHeight="1">
      <c r="B100" s="39"/>
      <c r="C100" s="263" t="s">
        <v>177</v>
      </c>
      <c r="D100" s="263" t="s">
        <v>246</v>
      </c>
      <c r="E100" s="264" t="s">
        <v>443</v>
      </c>
      <c r="F100" s="265" t="s">
        <v>444</v>
      </c>
      <c r="G100" s="266" t="s">
        <v>153</v>
      </c>
      <c r="H100" s="267">
        <v>59</v>
      </c>
      <c r="I100" s="268"/>
      <c r="J100" s="269">
        <f>ROUND(I100*H100,2)</f>
        <v>0</v>
      </c>
      <c r="K100" s="265" t="s">
        <v>148</v>
      </c>
      <c r="L100" s="270"/>
      <c r="M100" s="271" t="s">
        <v>39</v>
      </c>
      <c r="N100" s="272" t="s">
        <v>50</v>
      </c>
      <c r="O100" s="84"/>
      <c r="P100" s="221">
        <f>O100*H100</f>
        <v>0</v>
      </c>
      <c r="Q100" s="221">
        <v>0.061499999999999999</v>
      </c>
      <c r="R100" s="221">
        <f>Q100*H100</f>
        <v>3.6284999999999998</v>
      </c>
      <c r="S100" s="221">
        <v>0</v>
      </c>
      <c r="T100" s="222">
        <f>S100*H100</f>
        <v>0</v>
      </c>
      <c r="AR100" s="223" t="s">
        <v>188</v>
      </c>
      <c r="AT100" s="223" t="s">
        <v>246</v>
      </c>
      <c r="AU100" s="223" t="s">
        <v>89</v>
      </c>
      <c r="AY100" s="17" t="s">
        <v>142</v>
      </c>
      <c r="BE100" s="224">
        <f>IF(N100="základní",J100,0)</f>
        <v>0</v>
      </c>
      <c r="BF100" s="224">
        <f>IF(N100="snížená",J100,0)</f>
        <v>0</v>
      </c>
      <c r="BG100" s="224">
        <f>IF(N100="zákl. přenesená",J100,0)</f>
        <v>0</v>
      </c>
      <c r="BH100" s="224">
        <f>IF(N100="sníž. přenesená",J100,0)</f>
        <v>0</v>
      </c>
      <c r="BI100" s="224">
        <f>IF(N100="nulová",J100,0)</f>
        <v>0</v>
      </c>
      <c r="BJ100" s="17" t="s">
        <v>87</v>
      </c>
      <c r="BK100" s="224">
        <f>ROUND(I100*H100,2)</f>
        <v>0</v>
      </c>
      <c r="BL100" s="17" t="s">
        <v>149</v>
      </c>
      <c r="BM100" s="223" t="s">
        <v>445</v>
      </c>
    </row>
    <row r="101" s="13" customFormat="1">
      <c r="B101" s="236"/>
      <c r="C101" s="237"/>
      <c r="D101" s="227" t="s">
        <v>159</v>
      </c>
      <c r="E101" s="237"/>
      <c r="F101" s="239" t="s">
        <v>446</v>
      </c>
      <c r="G101" s="237"/>
      <c r="H101" s="240">
        <v>59</v>
      </c>
      <c r="I101" s="241"/>
      <c r="J101" s="237"/>
      <c r="K101" s="237"/>
      <c r="L101" s="242"/>
      <c r="M101" s="243"/>
      <c r="N101" s="244"/>
      <c r="O101" s="244"/>
      <c r="P101" s="244"/>
      <c r="Q101" s="244"/>
      <c r="R101" s="244"/>
      <c r="S101" s="244"/>
      <c r="T101" s="245"/>
      <c r="AT101" s="246" t="s">
        <v>159</v>
      </c>
      <c r="AU101" s="246" t="s">
        <v>89</v>
      </c>
      <c r="AV101" s="13" t="s">
        <v>89</v>
      </c>
      <c r="AW101" s="13" t="s">
        <v>4</v>
      </c>
      <c r="AX101" s="13" t="s">
        <v>87</v>
      </c>
      <c r="AY101" s="246" t="s">
        <v>142</v>
      </c>
    </row>
    <row r="102" s="11" customFormat="1" ht="22.8" customHeight="1">
      <c r="B102" s="196"/>
      <c r="C102" s="197"/>
      <c r="D102" s="198" t="s">
        <v>78</v>
      </c>
      <c r="E102" s="210" t="s">
        <v>149</v>
      </c>
      <c r="F102" s="210" t="s">
        <v>447</v>
      </c>
      <c r="G102" s="197"/>
      <c r="H102" s="197"/>
      <c r="I102" s="200"/>
      <c r="J102" s="211">
        <f>BK102</f>
        <v>0</v>
      </c>
      <c r="K102" s="197"/>
      <c r="L102" s="202"/>
      <c r="M102" s="203"/>
      <c r="N102" s="204"/>
      <c r="O102" s="204"/>
      <c r="P102" s="205">
        <f>SUM(P103:P108)</f>
        <v>0</v>
      </c>
      <c r="Q102" s="204"/>
      <c r="R102" s="205">
        <f>SUM(R103:R108)</f>
        <v>1.1351</v>
      </c>
      <c r="S102" s="204"/>
      <c r="T102" s="206">
        <f>SUM(T103:T108)</f>
        <v>0</v>
      </c>
      <c r="AR102" s="207" t="s">
        <v>87</v>
      </c>
      <c r="AT102" s="208" t="s">
        <v>78</v>
      </c>
      <c r="AU102" s="208" t="s">
        <v>87</v>
      </c>
      <c r="AY102" s="207" t="s">
        <v>142</v>
      </c>
      <c r="BK102" s="209">
        <f>SUM(BK103:BK108)</f>
        <v>0</v>
      </c>
    </row>
    <row r="103" s="1" customFormat="1" ht="16.5" customHeight="1">
      <c r="B103" s="39"/>
      <c r="C103" s="212" t="s">
        <v>183</v>
      </c>
      <c r="D103" s="212" t="s">
        <v>144</v>
      </c>
      <c r="E103" s="213" t="s">
        <v>448</v>
      </c>
      <c r="F103" s="214" t="s">
        <v>449</v>
      </c>
      <c r="G103" s="215" t="s">
        <v>153</v>
      </c>
      <c r="H103" s="216">
        <v>5</v>
      </c>
      <c r="I103" s="217"/>
      <c r="J103" s="218">
        <f>ROUND(I103*H103,2)</f>
        <v>0</v>
      </c>
      <c r="K103" s="214" t="s">
        <v>148</v>
      </c>
      <c r="L103" s="44"/>
      <c r="M103" s="219" t="s">
        <v>39</v>
      </c>
      <c r="N103" s="220" t="s">
        <v>50</v>
      </c>
      <c r="O103" s="84"/>
      <c r="P103" s="221">
        <f>O103*H103</f>
        <v>0</v>
      </c>
      <c r="Q103" s="221">
        <v>0.0070200000000000002</v>
      </c>
      <c r="R103" s="221">
        <f>Q103*H103</f>
        <v>0.035099999999999999</v>
      </c>
      <c r="S103" s="221">
        <v>0</v>
      </c>
      <c r="T103" s="222">
        <f>S103*H103</f>
        <v>0</v>
      </c>
      <c r="AR103" s="223" t="s">
        <v>149</v>
      </c>
      <c r="AT103" s="223" t="s">
        <v>144</v>
      </c>
      <c r="AU103" s="223" t="s">
        <v>89</v>
      </c>
      <c r="AY103" s="17" t="s">
        <v>142</v>
      </c>
      <c r="BE103" s="224">
        <f>IF(N103="základní",J103,0)</f>
        <v>0</v>
      </c>
      <c r="BF103" s="224">
        <f>IF(N103="snížená",J103,0)</f>
        <v>0</v>
      </c>
      <c r="BG103" s="224">
        <f>IF(N103="zákl. přenesená",J103,0)</f>
        <v>0</v>
      </c>
      <c r="BH103" s="224">
        <f>IF(N103="sníž. přenesená",J103,0)</f>
        <v>0</v>
      </c>
      <c r="BI103" s="224">
        <f>IF(N103="nulová",J103,0)</f>
        <v>0</v>
      </c>
      <c r="BJ103" s="17" t="s">
        <v>87</v>
      </c>
      <c r="BK103" s="224">
        <f>ROUND(I103*H103,2)</f>
        <v>0</v>
      </c>
      <c r="BL103" s="17" t="s">
        <v>149</v>
      </c>
      <c r="BM103" s="223" t="s">
        <v>450</v>
      </c>
    </row>
    <row r="104" s="1" customFormat="1">
      <c r="B104" s="39"/>
      <c r="C104" s="40"/>
      <c r="D104" s="227" t="s">
        <v>269</v>
      </c>
      <c r="E104" s="40"/>
      <c r="F104" s="273" t="s">
        <v>451</v>
      </c>
      <c r="G104" s="40"/>
      <c r="H104" s="40"/>
      <c r="I104" s="136"/>
      <c r="J104" s="40"/>
      <c r="K104" s="40"/>
      <c r="L104" s="44"/>
      <c r="M104" s="274"/>
      <c r="N104" s="84"/>
      <c r="O104" s="84"/>
      <c r="P104" s="84"/>
      <c r="Q104" s="84"/>
      <c r="R104" s="84"/>
      <c r="S104" s="84"/>
      <c r="T104" s="85"/>
      <c r="AT104" s="17" t="s">
        <v>269</v>
      </c>
      <c r="AU104" s="17" t="s">
        <v>89</v>
      </c>
    </row>
    <row r="105" s="13" customFormat="1">
      <c r="B105" s="236"/>
      <c r="C105" s="237"/>
      <c r="D105" s="227" t="s">
        <v>159</v>
      </c>
      <c r="E105" s="238" t="s">
        <v>39</v>
      </c>
      <c r="F105" s="239" t="s">
        <v>169</v>
      </c>
      <c r="G105" s="237"/>
      <c r="H105" s="240">
        <v>5</v>
      </c>
      <c r="I105" s="241"/>
      <c r="J105" s="237"/>
      <c r="K105" s="237"/>
      <c r="L105" s="242"/>
      <c r="M105" s="243"/>
      <c r="N105" s="244"/>
      <c r="O105" s="244"/>
      <c r="P105" s="244"/>
      <c r="Q105" s="244"/>
      <c r="R105" s="244"/>
      <c r="S105" s="244"/>
      <c r="T105" s="245"/>
      <c r="AT105" s="246" t="s">
        <v>159</v>
      </c>
      <c r="AU105" s="246" t="s">
        <v>89</v>
      </c>
      <c r="AV105" s="13" t="s">
        <v>89</v>
      </c>
      <c r="AW105" s="13" t="s">
        <v>40</v>
      </c>
      <c r="AX105" s="13" t="s">
        <v>79</v>
      </c>
      <c r="AY105" s="246" t="s">
        <v>142</v>
      </c>
    </row>
    <row r="106" s="14" customFormat="1">
      <c r="B106" s="247"/>
      <c r="C106" s="248"/>
      <c r="D106" s="227" t="s">
        <v>159</v>
      </c>
      <c r="E106" s="249" t="s">
        <v>39</v>
      </c>
      <c r="F106" s="250" t="s">
        <v>163</v>
      </c>
      <c r="G106" s="248"/>
      <c r="H106" s="251">
        <v>5</v>
      </c>
      <c r="I106" s="252"/>
      <c r="J106" s="248"/>
      <c r="K106" s="248"/>
      <c r="L106" s="253"/>
      <c r="M106" s="254"/>
      <c r="N106" s="255"/>
      <c r="O106" s="255"/>
      <c r="P106" s="255"/>
      <c r="Q106" s="255"/>
      <c r="R106" s="255"/>
      <c r="S106" s="255"/>
      <c r="T106" s="256"/>
      <c r="AT106" s="257" t="s">
        <v>159</v>
      </c>
      <c r="AU106" s="257" t="s">
        <v>89</v>
      </c>
      <c r="AV106" s="14" t="s">
        <v>149</v>
      </c>
      <c r="AW106" s="14" t="s">
        <v>40</v>
      </c>
      <c r="AX106" s="14" t="s">
        <v>87</v>
      </c>
      <c r="AY106" s="257" t="s">
        <v>142</v>
      </c>
    </row>
    <row r="107" s="1" customFormat="1" ht="16.5" customHeight="1">
      <c r="B107" s="39"/>
      <c r="C107" s="263" t="s">
        <v>188</v>
      </c>
      <c r="D107" s="263" t="s">
        <v>246</v>
      </c>
      <c r="E107" s="264" t="s">
        <v>452</v>
      </c>
      <c r="F107" s="265" t="s">
        <v>453</v>
      </c>
      <c r="G107" s="266" t="s">
        <v>153</v>
      </c>
      <c r="H107" s="267">
        <v>5</v>
      </c>
      <c r="I107" s="268"/>
      <c r="J107" s="269">
        <f>ROUND(I107*H107,2)</f>
        <v>0</v>
      </c>
      <c r="K107" s="265" t="s">
        <v>148</v>
      </c>
      <c r="L107" s="270"/>
      <c r="M107" s="271" t="s">
        <v>39</v>
      </c>
      <c r="N107" s="272" t="s">
        <v>50</v>
      </c>
      <c r="O107" s="84"/>
      <c r="P107" s="221">
        <f>O107*H107</f>
        <v>0</v>
      </c>
      <c r="Q107" s="221">
        <v>0.22</v>
      </c>
      <c r="R107" s="221">
        <f>Q107*H107</f>
        <v>1.1000000000000001</v>
      </c>
      <c r="S107" s="221">
        <v>0</v>
      </c>
      <c r="T107" s="222">
        <f>S107*H107</f>
        <v>0</v>
      </c>
      <c r="AR107" s="223" t="s">
        <v>188</v>
      </c>
      <c r="AT107" s="223" t="s">
        <v>246</v>
      </c>
      <c r="AU107" s="223" t="s">
        <v>89</v>
      </c>
      <c r="AY107" s="17" t="s">
        <v>142</v>
      </c>
      <c r="BE107" s="224">
        <f>IF(N107="základní",J107,0)</f>
        <v>0</v>
      </c>
      <c r="BF107" s="224">
        <f>IF(N107="snížená",J107,0)</f>
        <v>0</v>
      </c>
      <c r="BG107" s="224">
        <f>IF(N107="zákl. přenesená",J107,0)</f>
        <v>0</v>
      </c>
      <c r="BH107" s="224">
        <f>IF(N107="sníž. přenesená",J107,0)</f>
        <v>0</v>
      </c>
      <c r="BI107" s="224">
        <f>IF(N107="nulová",J107,0)</f>
        <v>0</v>
      </c>
      <c r="BJ107" s="17" t="s">
        <v>87</v>
      </c>
      <c r="BK107" s="224">
        <f>ROUND(I107*H107,2)</f>
        <v>0</v>
      </c>
      <c r="BL107" s="17" t="s">
        <v>149</v>
      </c>
      <c r="BM107" s="223" t="s">
        <v>454</v>
      </c>
    </row>
    <row r="108" s="1" customFormat="1">
      <c r="B108" s="39"/>
      <c r="C108" s="40"/>
      <c r="D108" s="227" t="s">
        <v>269</v>
      </c>
      <c r="E108" s="40"/>
      <c r="F108" s="273" t="s">
        <v>455</v>
      </c>
      <c r="G108" s="40"/>
      <c r="H108" s="40"/>
      <c r="I108" s="136"/>
      <c r="J108" s="40"/>
      <c r="K108" s="40"/>
      <c r="L108" s="44"/>
      <c r="M108" s="274"/>
      <c r="N108" s="84"/>
      <c r="O108" s="84"/>
      <c r="P108" s="84"/>
      <c r="Q108" s="84"/>
      <c r="R108" s="84"/>
      <c r="S108" s="84"/>
      <c r="T108" s="85"/>
      <c r="AT108" s="17" t="s">
        <v>269</v>
      </c>
      <c r="AU108" s="17" t="s">
        <v>89</v>
      </c>
    </row>
    <row r="109" s="11" customFormat="1" ht="22.8" customHeight="1">
      <c r="B109" s="196"/>
      <c r="C109" s="197"/>
      <c r="D109" s="198" t="s">
        <v>78</v>
      </c>
      <c r="E109" s="210" t="s">
        <v>327</v>
      </c>
      <c r="F109" s="210" t="s">
        <v>328</v>
      </c>
      <c r="G109" s="197"/>
      <c r="H109" s="197"/>
      <c r="I109" s="200"/>
      <c r="J109" s="211">
        <f>BK109</f>
        <v>0</v>
      </c>
      <c r="K109" s="197"/>
      <c r="L109" s="202"/>
      <c r="M109" s="203"/>
      <c r="N109" s="204"/>
      <c r="O109" s="204"/>
      <c r="P109" s="205">
        <f>P110</f>
        <v>0</v>
      </c>
      <c r="Q109" s="204"/>
      <c r="R109" s="205">
        <f>R110</f>
        <v>0</v>
      </c>
      <c r="S109" s="204"/>
      <c r="T109" s="206">
        <f>T110</f>
        <v>0</v>
      </c>
      <c r="AR109" s="207" t="s">
        <v>87</v>
      </c>
      <c r="AT109" s="208" t="s">
        <v>78</v>
      </c>
      <c r="AU109" s="208" t="s">
        <v>87</v>
      </c>
      <c r="AY109" s="207" t="s">
        <v>142</v>
      </c>
      <c r="BK109" s="209">
        <f>BK110</f>
        <v>0</v>
      </c>
    </row>
    <row r="110" s="1" customFormat="1" ht="24" customHeight="1">
      <c r="B110" s="39"/>
      <c r="C110" s="212" t="s">
        <v>194</v>
      </c>
      <c r="D110" s="212" t="s">
        <v>144</v>
      </c>
      <c r="E110" s="213" t="s">
        <v>401</v>
      </c>
      <c r="F110" s="214" t="s">
        <v>402</v>
      </c>
      <c r="G110" s="215" t="s">
        <v>220</v>
      </c>
      <c r="H110" s="216">
        <v>6.1840000000000002</v>
      </c>
      <c r="I110" s="217"/>
      <c r="J110" s="218">
        <f>ROUND(I110*H110,2)</f>
        <v>0</v>
      </c>
      <c r="K110" s="214" t="s">
        <v>148</v>
      </c>
      <c r="L110" s="44"/>
      <c r="M110" s="258" t="s">
        <v>39</v>
      </c>
      <c r="N110" s="259" t="s">
        <v>50</v>
      </c>
      <c r="O110" s="260"/>
      <c r="P110" s="261">
        <f>O110*H110</f>
        <v>0</v>
      </c>
      <c r="Q110" s="261">
        <v>0</v>
      </c>
      <c r="R110" s="261">
        <f>Q110*H110</f>
        <v>0</v>
      </c>
      <c r="S110" s="261">
        <v>0</v>
      </c>
      <c r="T110" s="262">
        <f>S110*H110</f>
        <v>0</v>
      </c>
      <c r="AR110" s="223" t="s">
        <v>149</v>
      </c>
      <c r="AT110" s="223" t="s">
        <v>144</v>
      </c>
      <c r="AU110" s="223" t="s">
        <v>89</v>
      </c>
      <c r="AY110" s="17" t="s">
        <v>142</v>
      </c>
      <c r="BE110" s="224">
        <f>IF(N110="základní",J110,0)</f>
        <v>0</v>
      </c>
      <c r="BF110" s="224">
        <f>IF(N110="snížená",J110,0)</f>
        <v>0</v>
      </c>
      <c r="BG110" s="224">
        <f>IF(N110="zákl. přenesená",J110,0)</f>
        <v>0</v>
      </c>
      <c r="BH110" s="224">
        <f>IF(N110="sníž. přenesená",J110,0)</f>
        <v>0</v>
      </c>
      <c r="BI110" s="224">
        <f>IF(N110="nulová",J110,0)</f>
        <v>0</v>
      </c>
      <c r="BJ110" s="17" t="s">
        <v>87</v>
      </c>
      <c r="BK110" s="224">
        <f>ROUND(I110*H110,2)</f>
        <v>0</v>
      </c>
      <c r="BL110" s="17" t="s">
        <v>149</v>
      </c>
      <c r="BM110" s="223" t="s">
        <v>456</v>
      </c>
    </row>
    <row r="111" s="1" customFormat="1" ht="6.96" customHeight="1">
      <c r="B111" s="59"/>
      <c r="C111" s="60"/>
      <c r="D111" s="60"/>
      <c r="E111" s="60"/>
      <c r="F111" s="60"/>
      <c r="G111" s="60"/>
      <c r="H111" s="60"/>
      <c r="I111" s="162"/>
      <c r="J111" s="60"/>
      <c r="K111" s="60"/>
      <c r="L111" s="44"/>
    </row>
  </sheetData>
  <sheetProtection sheet="1" autoFilter="0" formatColumns="0" formatRows="0" objects="1" scenarios="1" spinCount="100000" saltValue="k9fmjCSBXUEfPfIJHG1wXXqXsVDWlYx/YXPd28f5kALu34rV8aIfl/CpOIHShHP8u1Je1u5mkpNTScbnFtPhJw==" hashValue="BWFF+ztOf0LwNcaDKLiNG3u/P1GALMGmwg7ZM3dJDVJLlyEzXxwJolkYVr69QQVZzZMcwQWExDYQmOu4d3vl+w==" algorithmName="SHA-512" password="CC35"/>
  <autoFilter ref="C84:K110"/>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104</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457</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76.5" customHeight="1">
      <c r="B27" s="141"/>
      <c r="E27" s="142" t="s">
        <v>458</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ROUND(J84,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ROUND((SUM(BE84:BE105)),  2)</f>
        <v>0</v>
      </c>
      <c r="I33" s="151">
        <v>0.20999999999999999</v>
      </c>
      <c r="J33" s="150">
        <f>ROUND(((SUM(BE84:BE105))*I33),  2)</f>
        <v>0</v>
      </c>
      <c r="L33" s="44"/>
    </row>
    <row r="34" s="1" customFormat="1" ht="14.4" customHeight="1">
      <c r="B34" s="44"/>
      <c r="E34" s="134" t="s">
        <v>51</v>
      </c>
      <c r="F34" s="150">
        <f>ROUND((SUM(BF84:BF105)),  2)</f>
        <v>0</v>
      </c>
      <c r="I34" s="151">
        <v>0.14999999999999999</v>
      </c>
      <c r="J34" s="150">
        <f>ROUND(((SUM(BF84:BF105))*I34),  2)</f>
        <v>0</v>
      </c>
      <c r="L34" s="44"/>
    </row>
    <row r="35" hidden="1" s="1" customFormat="1" ht="14.4" customHeight="1">
      <c r="B35" s="44"/>
      <c r="E35" s="134" t="s">
        <v>52</v>
      </c>
      <c r="F35" s="150">
        <f>ROUND((SUM(BG84:BG105)),  2)</f>
        <v>0</v>
      </c>
      <c r="I35" s="151">
        <v>0.20999999999999999</v>
      </c>
      <c r="J35" s="150">
        <f>0</f>
        <v>0</v>
      </c>
      <c r="L35" s="44"/>
    </row>
    <row r="36" hidden="1" s="1" customFormat="1" ht="14.4" customHeight="1">
      <c r="B36" s="44"/>
      <c r="E36" s="134" t="s">
        <v>53</v>
      </c>
      <c r="F36" s="150">
        <f>ROUND((SUM(BH84:BH105)),  2)</f>
        <v>0</v>
      </c>
      <c r="I36" s="151">
        <v>0.14999999999999999</v>
      </c>
      <c r="J36" s="150">
        <f>0</f>
        <v>0</v>
      </c>
      <c r="L36" s="44"/>
    </row>
    <row r="37" hidden="1" s="1" customFormat="1" ht="14.4" customHeight="1">
      <c r="B37" s="44"/>
      <c r="E37" s="134" t="s">
        <v>54</v>
      </c>
      <c r="F37" s="150">
        <f>ROUND((SUM(BI84:BI105)),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 xml:space="preserve">SO 301 - odvodnění komunikace </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J84</f>
        <v>0</v>
      </c>
      <c r="K59" s="40"/>
      <c r="L59" s="44"/>
      <c r="AU59" s="17" t="s">
        <v>122</v>
      </c>
    </row>
    <row r="60" s="8" customFormat="1" ht="24.96" customHeight="1">
      <c r="B60" s="172"/>
      <c r="C60" s="173"/>
      <c r="D60" s="174" t="s">
        <v>123</v>
      </c>
      <c r="E60" s="175"/>
      <c r="F60" s="175"/>
      <c r="G60" s="175"/>
      <c r="H60" s="175"/>
      <c r="I60" s="176"/>
      <c r="J60" s="177">
        <f>J85</f>
        <v>0</v>
      </c>
      <c r="K60" s="173"/>
      <c r="L60" s="178"/>
    </row>
    <row r="61" s="9" customFormat="1" ht="19.92" customHeight="1">
      <c r="B61" s="179"/>
      <c r="C61" s="180"/>
      <c r="D61" s="181" t="s">
        <v>124</v>
      </c>
      <c r="E61" s="182"/>
      <c r="F61" s="182"/>
      <c r="G61" s="182"/>
      <c r="H61" s="182"/>
      <c r="I61" s="183"/>
      <c r="J61" s="184">
        <f>J86</f>
        <v>0</v>
      </c>
      <c r="K61" s="180"/>
      <c r="L61" s="185"/>
    </row>
    <row r="62" s="9" customFormat="1" ht="19.92" customHeight="1">
      <c r="B62" s="179"/>
      <c r="C62" s="180"/>
      <c r="D62" s="181" t="s">
        <v>235</v>
      </c>
      <c r="E62" s="182"/>
      <c r="F62" s="182"/>
      <c r="G62" s="182"/>
      <c r="H62" s="182"/>
      <c r="I62" s="183"/>
      <c r="J62" s="184">
        <f>J89</f>
        <v>0</v>
      </c>
      <c r="K62" s="180"/>
      <c r="L62" s="185"/>
    </row>
    <row r="63" s="9" customFormat="1" ht="19.92" customHeight="1">
      <c r="B63" s="179"/>
      <c r="C63" s="180"/>
      <c r="D63" s="181" t="s">
        <v>459</v>
      </c>
      <c r="E63" s="182"/>
      <c r="F63" s="182"/>
      <c r="G63" s="182"/>
      <c r="H63" s="182"/>
      <c r="I63" s="183"/>
      <c r="J63" s="184">
        <f>J94</f>
        <v>0</v>
      </c>
      <c r="K63" s="180"/>
      <c r="L63" s="185"/>
    </row>
    <row r="64" s="9" customFormat="1" ht="19.92" customHeight="1">
      <c r="B64" s="179"/>
      <c r="C64" s="180"/>
      <c r="D64" s="181" t="s">
        <v>238</v>
      </c>
      <c r="E64" s="182"/>
      <c r="F64" s="182"/>
      <c r="G64" s="182"/>
      <c r="H64" s="182"/>
      <c r="I64" s="183"/>
      <c r="J64" s="184">
        <f>J104</f>
        <v>0</v>
      </c>
      <c r="K64" s="180"/>
      <c r="L64" s="185"/>
    </row>
    <row r="65" s="1" customFormat="1" ht="21.84" customHeight="1">
      <c r="B65" s="39"/>
      <c r="C65" s="40"/>
      <c r="D65" s="40"/>
      <c r="E65" s="40"/>
      <c r="F65" s="40"/>
      <c r="G65" s="40"/>
      <c r="H65" s="40"/>
      <c r="I65" s="136"/>
      <c r="J65" s="40"/>
      <c r="K65" s="40"/>
      <c r="L65" s="44"/>
    </row>
    <row r="66" s="1" customFormat="1" ht="6.96" customHeight="1">
      <c r="B66" s="59"/>
      <c r="C66" s="60"/>
      <c r="D66" s="60"/>
      <c r="E66" s="60"/>
      <c r="F66" s="60"/>
      <c r="G66" s="60"/>
      <c r="H66" s="60"/>
      <c r="I66" s="162"/>
      <c r="J66" s="60"/>
      <c r="K66" s="60"/>
      <c r="L66" s="44"/>
    </row>
    <row r="70" s="1" customFormat="1" ht="6.96" customHeight="1">
      <c r="B70" s="61"/>
      <c r="C70" s="62"/>
      <c r="D70" s="62"/>
      <c r="E70" s="62"/>
      <c r="F70" s="62"/>
      <c r="G70" s="62"/>
      <c r="H70" s="62"/>
      <c r="I70" s="165"/>
      <c r="J70" s="62"/>
      <c r="K70" s="62"/>
      <c r="L70" s="44"/>
    </row>
    <row r="71" s="1" customFormat="1" ht="24.96" customHeight="1">
      <c r="B71" s="39"/>
      <c r="C71" s="23" t="s">
        <v>127</v>
      </c>
      <c r="D71" s="40"/>
      <c r="E71" s="40"/>
      <c r="F71" s="40"/>
      <c r="G71" s="40"/>
      <c r="H71" s="40"/>
      <c r="I71" s="136"/>
      <c r="J71" s="40"/>
      <c r="K71" s="40"/>
      <c r="L71" s="44"/>
    </row>
    <row r="72" s="1" customFormat="1" ht="6.96" customHeight="1">
      <c r="B72" s="39"/>
      <c r="C72" s="40"/>
      <c r="D72" s="40"/>
      <c r="E72" s="40"/>
      <c r="F72" s="40"/>
      <c r="G72" s="40"/>
      <c r="H72" s="40"/>
      <c r="I72" s="136"/>
      <c r="J72" s="40"/>
      <c r="K72" s="40"/>
      <c r="L72" s="44"/>
    </row>
    <row r="73" s="1" customFormat="1" ht="12" customHeight="1">
      <c r="B73" s="39"/>
      <c r="C73" s="32" t="s">
        <v>16</v>
      </c>
      <c r="D73" s="40"/>
      <c r="E73" s="40"/>
      <c r="F73" s="40"/>
      <c r="G73" s="40"/>
      <c r="H73" s="40"/>
      <c r="I73" s="136"/>
      <c r="J73" s="40"/>
      <c r="K73" s="40"/>
      <c r="L73" s="44"/>
    </row>
    <row r="74" s="1" customFormat="1" ht="16.5" customHeight="1">
      <c r="B74" s="39"/>
      <c r="C74" s="40"/>
      <c r="D74" s="40"/>
      <c r="E74" s="166" t="str">
        <f>E7</f>
        <v>Rekonstrukce komunikace Na Ovčíně Středokluky</v>
      </c>
      <c r="F74" s="32"/>
      <c r="G74" s="32"/>
      <c r="H74" s="32"/>
      <c r="I74" s="136"/>
      <c r="J74" s="40"/>
      <c r="K74" s="40"/>
      <c r="L74" s="44"/>
    </row>
    <row r="75" s="1" customFormat="1" ht="12" customHeight="1">
      <c r="B75" s="39"/>
      <c r="C75" s="32" t="s">
        <v>117</v>
      </c>
      <c r="D75" s="40"/>
      <c r="E75" s="40"/>
      <c r="F75" s="40"/>
      <c r="G75" s="40"/>
      <c r="H75" s="40"/>
      <c r="I75" s="136"/>
      <c r="J75" s="40"/>
      <c r="K75" s="40"/>
      <c r="L75" s="44"/>
    </row>
    <row r="76" s="1" customFormat="1" ht="16.5" customHeight="1">
      <c r="B76" s="39"/>
      <c r="C76" s="40"/>
      <c r="D76" s="40"/>
      <c r="E76" s="69" t="str">
        <f>E9</f>
        <v xml:space="preserve">SO 301 - odvodnění komunikace </v>
      </c>
      <c r="F76" s="40"/>
      <c r="G76" s="40"/>
      <c r="H76" s="40"/>
      <c r="I76" s="136"/>
      <c r="J76" s="40"/>
      <c r="K76" s="40"/>
      <c r="L76" s="44"/>
    </row>
    <row r="77" s="1" customFormat="1" ht="6.96" customHeight="1">
      <c r="B77" s="39"/>
      <c r="C77" s="40"/>
      <c r="D77" s="40"/>
      <c r="E77" s="40"/>
      <c r="F77" s="40"/>
      <c r="G77" s="40"/>
      <c r="H77" s="40"/>
      <c r="I77" s="136"/>
      <c r="J77" s="40"/>
      <c r="K77" s="40"/>
      <c r="L77" s="44"/>
    </row>
    <row r="78" s="1" customFormat="1" ht="12" customHeight="1">
      <c r="B78" s="39"/>
      <c r="C78" s="32" t="s">
        <v>22</v>
      </c>
      <c r="D78" s="40"/>
      <c r="E78" s="40"/>
      <c r="F78" s="27" t="str">
        <f>F12</f>
        <v>Středokluky, Středočeský kraj</v>
      </c>
      <c r="G78" s="40"/>
      <c r="H78" s="40"/>
      <c r="I78" s="139" t="s">
        <v>24</v>
      </c>
      <c r="J78" s="72" t="str">
        <f>IF(J12="","",J12)</f>
        <v>23. 2. 2019</v>
      </c>
      <c r="K78" s="40"/>
      <c r="L78" s="44"/>
    </row>
    <row r="79" s="1" customFormat="1" ht="6.96" customHeight="1">
      <c r="B79" s="39"/>
      <c r="C79" s="40"/>
      <c r="D79" s="40"/>
      <c r="E79" s="40"/>
      <c r="F79" s="40"/>
      <c r="G79" s="40"/>
      <c r="H79" s="40"/>
      <c r="I79" s="136"/>
      <c r="J79" s="40"/>
      <c r="K79" s="40"/>
      <c r="L79" s="44"/>
    </row>
    <row r="80" s="1" customFormat="1" ht="15.15" customHeight="1">
      <c r="B80" s="39"/>
      <c r="C80" s="32" t="s">
        <v>28</v>
      </c>
      <c r="D80" s="40"/>
      <c r="E80" s="40"/>
      <c r="F80" s="27" t="str">
        <f>E15</f>
        <v>Obec Středokluky</v>
      </c>
      <c r="G80" s="40"/>
      <c r="H80" s="40"/>
      <c r="I80" s="139" t="s">
        <v>36</v>
      </c>
      <c r="J80" s="37" t="str">
        <f>E21</f>
        <v>Ing. Robert Juřina_x0009_</v>
      </c>
      <c r="K80" s="40"/>
      <c r="L80" s="44"/>
    </row>
    <row r="81" s="1" customFormat="1" ht="27.9" customHeight="1">
      <c r="B81" s="39"/>
      <c r="C81" s="32" t="s">
        <v>34</v>
      </c>
      <c r="D81" s="40"/>
      <c r="E81" s="40"/>
      <c r="F81" s="27" t="str">
        <f>IF(E18="","",E18)</f>
        <v>Vyplň údaj</v>
      </c>
      <c r="G81" s="40"/>
      <c r="H81" s="40"/>
      <c r="I81" s="139" t="s">
        <v>41</v>
      </c>
      <c r="J81" s="37" t="str">
        <f>E24</f>
        <v>Bc. Monika Michálková</v>
      </c>
      <c r="K81" s="40"/>
      <c r="L81" s="44"/>
    </row>
    <row r="82" s="1" customFormat="1" ht="10.32" customHeight="1">
      <c r="B82" s="39"/>
      <c r="C82" s="40"/>
      <c r="D82" s="40"/>
      <c r="E82" s="40"/>
      <c r="F82" s="40"/>
      <c r="G82" s="40"/>
      <c r="H82" s="40"/>
      <c r="I82" s="136"/>
      <c r="J82" s="40"/>
      <c r="K82" s="40"/>
      <c r="L82" s="44"/>
    </row>
    <row r="83" s="10" customFormat="1" ht="29.28" customHeight="1">
      <c r="B83" s="186"/>
      <c r="C83" s="187" t="s">
        <v>128</v>
      </c>
      <c r="D83" s="188" t="s">
        <v>64</v>
      </c>
      <c r="E83" s="188" t="s">
        <v>60</v>
      </c>
      <c r="F83" s="188" t="s">
        <v>61</v>
      </c>
      <c r="G83" s="188" t="s">
        <v>129</v>
      </c>
      <c r="H83" s="188" t="s">
        <v>130</v>
      </c>
      <c r="I83" s="189" t="s">
        <v>131</v>
      </c>
      <c r="J83" s="188" t="s">
        <v>121</v>
      </c>
      <c r="K83" s="190" t="s">
        <v>132</v>
      </c>
      <c r="L83" s="191"/>
      <c r="M83" s="92" t="s">
        <v>39</v>
      </c>
      <c r="N83" s="93" t="s">
        <v>49</v>
      </c>
      <c r="O83" s="93" t="s">
        <v>133</v>
      </c>
      <c r="P83" s="93" t="s">
        <v>134</v>
      </c>
      <c r="Q83" s="93" t="s">
        <v>135</v>
      </c>
      <c r="R83" s="93" t="s">
        <v>136</v>
      </c>
      <c r="S83" s="93" t="s">
        <v>137</v>
      </c>
      <c r="T83" s="94" t="s">
        <v>138</v>
      </c>
    </row>
    <row r="84" s="1" customFormat="1" ht="22.8" customHeight="1">
      <c r="B84" s="39"/>
      <c r="C84" s="99" t="s">
        <v>139</v>
      </c>
      <c r="D84" s="40"/>
      <c r="E84" s="40"/>
      <c r="F84" s="40"/>
      <c r="G84" s="40"/>
      <c r="H84" s="40"/>
      <c r="I84" s="136"/>
      <c r="J84" s="192">
        <f>BK84</f>
        <v>0</v>
      </c>
      <c r="K84" s="40"/>
      <c r="L84" s="44"/>
      <c r="M84" s="95"/>
      <c r="N84" s="96"/>
      <c r="O84" s="96"/>
      <c r="P84" s="193">
        <f>P85</f>
        <v>0</v>
      </c>
      <c r="Q84" s="96"/>
      <c r="R84" s="193">
        <f>R85</f>
        <v>134.21675999999999</v>
      </c>
      <c r="S84" s="96"/>
      <c r="T84" s="194">
        <f>T85</f>
        <v>0</v>
      </c>
      <c r="AT84" s="17" t="s">
        <v>78</v>
      </c>
      <c r="AU84" s="17" t="s">
        <v>122</v>
      </c>
      <c r="BK84" s="195">
        <f>BK85</f>
        <v>0</v>
      </c>
    </row>
    <row r="85" s="11" customFormat="1" ht="25.92" customHeight="1">
      <c r="B85" s="196"/>
      <c r="C85" s="197"/>
      <c r="D85" s="198" t="s">
        <v>78</v>
      </c>
      <c r="E85" s="199" t="s">
        <v>140</v>
      </c>
      <c r="F85" s="199" t="s">
        <v>141</v>
      </c>
      <c r="G85" s="197"/>
      <c r="H85" s="197"/>
      <c r="I85" s="200"/>
      <c r="J85" s="201">
        <f>BK85</f>
        <v>0</v>
      </c>
      <c r="K85" s="197"/>
      <c r="L85" s="202"/>
      <c r="M85" s="203"/>
      <c r="N85" s="204"/>
      <c r="O85" s="204"/>
      <c r="P85" s="205">
        <f>P86+P89+P94+P104</f>
        <v>0</v>
      </c>
      <c r="Q85" s="204"/>
      <c r="R85" s="205">
        <f>R86+R89+R94+R104</f>
        <v>134.21675999999999</v>
      </c>
      <c r="S85" s="204"/>
      <c r="T85" s="206">
        <f>T86+T89+T94+T104</f>
        <v>0</v>
      </c>
      <c r="AR85" s="207" t="s">
        <v>87</v>
      </c>
      <c r="AT85" s="208" t="s">
        <v>78</v>
      </c>
      <c r="AU85" s="208" t="s">
        <v>79</v>
      </c>
      <c r="AY85" s="207" t="s">
        <v>142</v>
      </c>
      <c r="BK85" s="209">
        <f>BK86+BK89+BK94+BK104</f>
        <v>0</v>
      </c>
    </row>
    <row r="86" s="11" customFormat="1" ht="22.8" customHeight="1">
      <c r="B86" s="196"/>
      <c r="C86" s="197"/>
      <c r="D86" s="198" t="s">
        <v>78</v>
      </c>
      <c r="E86" s="210" t="s">
        <v>87</v>
      </c>
      <c r="F86" s="210" t="s">
        <v>143</v>
      </c>
      <c r="G86" s="197"/>
      <c r="H86" s="197"/>
      <c r="I86" s="200"/>
      <c r="J86" s="211">
        <f>BK86</f>
        <v>0</v>
      </c>
      <c r="K86" s="197"/>
      <c r="L86" s="202"/>
      <c r="M86" s="203"/>
      <c r="N86" s="204"/>
      <c r="O86" s="204"/>
      <c r="P86" s="205">
        <f>SUM(P87:P88)</f>
        <v>0</v>
      </c>
      <c r="Q86" s="204"/>
      <c r="R86" s="205">
        <f>SUM(R87:R88)</f>
        <v>0</v>
      </c>
      <c r="S86" s="204"/>
      <c r="T86" s="206">
        <f>SUM(T87:T88)</f>
        <v>0</v>
      </c>
      <c r="AR86" s="207" t="s">
        <v>87</v>
      </c>
      <c r="AT86" s="208" t="s">
        <v>78</v>
      </c>
      <c r="AU86" s="208" t="s">
        <v>87</v>
      </c>
      <c r="AY86" s="207" t="s">
        <v>142</v>
      </c>
      <c r="BK86" s="209">
        <f>SUM(BK87:BK88)</f>
        <v>0</v>
      </c>
    </row>
    <row r="87" s="1" customFormat="1" ht="24" customHeight="1">
      <c r="B87" s="39"/>
      <c r="C87" s="212" t="s">
        <v>87</v>
      </c>
      <c r="D87" s="212" t="s">
        <v>144</v>
      </c>
      <c r="E87" s="213" t="s">
        <v>361</v>
      </c>
      <c r="F87" s="214" t="s">
        <v>362</v>
      </c>
      <c r="G87" s="215" t="s">
        <v>198</v>
      </c>
      <c r="H87" s="216">
        <v>9</v>
      </c>
      <c r="I87" s="217"/>
      <c r="J87" s="218">
        <f>ROUND(I87*H87,2)</f>
        <v>0</v>
      </c>
      <c r="K87" s="214" t="s">
        <v>148</v>
      </c>
      <c r="L87" s="44"/>
      <c r="M87" s="219" t="s">
        <v>39</v>
      </c>
      <c r="N87" s="220" t="s">
        <v>50</v>
      </c>
      <c r="O87" s="84"/>
      <c r="P87" s="221">
        <f>O87*H87</f>
        <v>0</v>
      </c>
      <c r="Q87" s="221">
        <v>0</v>
      </c>
      <c r="R87" s="221">
        <f>Q87*H87</f>
        <v>0</v>
      </c>
      <c r="S87" s="221">
        <v>0</v>
      </c>
      <c r="T87" s="222">
        <f>S87*H87</f>
        <v>0</v>
      </c>
      <c r="AR87" s="223" t="s">
        <v>149</v>
      </c>
      <c r="AT87" s="223" t="s">
        <v>144</v>
      </c>
      <c r="AU87" s="223" t="s">
        <v>89</v>
      </c>
      <c r="AY87" s="17" t="s">
        <v>142</v>
      </c>
      <c r="BE87" s="224">
        <f>IF(N87="základní",J87,0)</f>
        <v>0</v>
      </c>
      <c r="BF87" s="224">
        <f>IF(N87="snížená",J87,0)</f>
        <v>0</v>
      </c>
      <c r="BG87" s="224">
        <f>IF(N87="zákl. přenesená",J87,0)</f>
        <v>0</v>
      </c>
      <c r="BH87" s="224">
        <f>IF(N87="sníž. přenesená",J87,0)</f>
        <v>0</v>
      </c>
      <c r="BI87" s="224">
        <f>IF(N87="nulová",J87,0)</f>
        <v>0</v>
      </c>
      <c r="BJ87" s="17" t="s">
        <v>87</v>
      </c>
      <c r="BK87" s="224">
        <f>ROUND(I87*H87,2)</f>
        <v>0</v>
      </c>
      <c r="BL87" s="17" t="s">
        <v>149</v>
      </c>
      <c r="BM87" s="223" t="s">
        <v>460</v>
      </c>
    </row>
    <row r="88" s="13" customFormat="1">
      <c r="B88" s="236"/>
      <c r="C88" s="237"/>
      <c r="D88" s="227" t="s">
        <v>159</v>
      </c>
      <c r="E88" s="238" t="s">
        <v>39</v>
      </c>
      <c r="F88" s="239" t="s">
        <v>461</v>
      </c>
      <c r="G88" s="237"/>
      <c r="H88" s="240">
        <v>9</v>
      </c>
      <c r="I88" s="241"/>
      <c r="J88" s="237"/>
      <c r="K88" s="237"/>
      <c r="L88" s="242"/>
      <c r="M88" s="243"/>
      <c r="N88" s="244"/>
      <c r="O88" s="244"/>
      <c r="P88" s="244"/>
      <c r="Q88" s="244"/>
      <c r="R88" s="244"/>
      <c r="S88" s="244"/>
      <c r="T88" s="245"/>
      <c r="AT88" s="246" t="s">
        <v>159</v>
      </c>
      <c r="AU88" s="246" t="s">
        <v>89</v>
      </c>
      <c r="AV88" s="13" t="s">
        <v>89</v>
      </c>
      <c r="AW88" s="13" t="s">
        <v>40</v>
      </c>
      <c r="AX88" s="13" t="s">
        <v>87</v>
      </c>
      <c r="AY88" s="246" t="s">
        <v>142</v>
      </c>
    </row>
    <row r="89" s="11" customFormat="1" ht="22.8" customHeight="1">
      <c r="B89" s="196"/>
      <c r="C89" s="197"/>
      <c r="D89" s="198" t="s">
        <v>78</v>
      </c>
      <c r="E89" s="210" t="s">
        <v>89</v>
      </c>
      <c r="F89" s="210" t="s">
        <v>277</v>
      </c>
      <c r="G89" s="197"/>
      <c r="H89" s="197"/>
      <c r="I89" s="200"/>
      <c r="J89" s="211">
        <f>BK89</f>
        <v>0</v>
      </c>
      <c r="K89" s="197"/>
      <c r="L89" s="202"/>
      <c r="M89" s="203"/>
      <c r="N89" s="204"/>
      <c r="O89" s="204"/>
      <c r="P89" s="205">
        <f>SUM(P90:P93)</f>
        <v>0</v>
      </c>
      <c r="Q89" s="204"/>
      <c r="R89" s="205">
        <f>SUM(R90:R93)</f>
        <v>124.03326</v>
      </c>
      <c r="S89" s="204"/>
      <c r="T89" s="206">
        <f>SUM(T90:T93)</f>
        <v>0</v>
      </c>
      <c r="AR89" s="207" t="s">
        <v>87</v>
      </c>
      <c r="AT89" s="208" t="s">
        <v>78</v>
      </c>
      <c r="AU89" s="208" t="s">
        <v>87</v>
      </c>
      <c r="AY89" s="207" t="s">
        <v>142</v>
      </c>
      <c r="BK89" s="209">
        <f>SUM(BK90:BK93)</f>
        <v>0</v>
      </c>
    </row>
    <row r="90" s="1" customFormat="1" ht="24" customHeight="1">
      <c r="B90" s="39"/>
      <c r="C90" s="212" t="s">
        <v>89</v>
      </c>
      <c r="D90" s="212" t="s">
        <v>144</v>
      </c>
      <c r="E90" s="213" t="s">
        <v>462</v>
      </c>
      <c r="F90" s="214" t="s">
        <v>463</v>
      </c>
      <c r="G90" s="215" t="s">
        <v>191</v>
      </c>
      <c r="H90" s="216">
        <v>45</v>
      </c>
      <c r="I90" s="217"/>
      <c r="J90" s="218">
        <f>ROUND(I90*H90,2)</f>
        <v>0</v>
      </c>
      <c r="K90" s="214" t="s">
        <v>148</v>
      </c>
      <c r="L90" s="44"/>
      <c r="M90" s="219" t="s">
        <v>39</v>
      </c>
      <c r="N90" s="220" t="s">
        <v>50</v>
      </c>
      <c r="O90" s="84"/>
      <c r="P90" s="221">
        <f>O90*H90</f>
        <v>0</v>
      </c>
      <c r="Q90" s="221">
        <v>0.27672000000000002</v>
      </c>
      <c r="R90" s="221">
        <f>Q90*H90</f>
        <v>12.452400000000001</v>
      </c>
      <c r="S90" s="221">
        <v>0</v>
      </c>
      <c r="T90" s="222">
        <f>S90*H90</f>
        <v>0</v>
      </c>
      <c r="AR90" s="223" t="s">
        <v>149</v>
      </c>
      <c r="AT90" s="223" t="s">
        <v>144</v>
      </c>
      <c r="AU90" s="223" t="s">
        <v>89</v>
      </c>
      <c r="AY90" s="17" t="s">
        <v>142</v>
      </c>
      <c r="BE90" s="224">
        <f>IF(N90="základní",J90,0)</f>
        <v>0</v>
      </c>
      <c r="BF90" s="224">
        <f>IF(N90="snížená",J90,0)</f>
        <v>0</v>
      </c>
      <c r="BG90" s="224">
        <f>IF(N90="zákl. přenesená",J90,0)</f>
        <v>0</v>
      </c>
      <c r="BH90" s="224">
        <f>IF(N90="sníž. přenesená",J90,0)</f>
        <v>0</v>
      </c>
      <c r="BI90" s="224">
        <f>IF(N90="nulová",J90,0)</f>
        <v>0</v>
      </c>
      <c r="BJ90" s="17" t="s">
        <v>87</v>
      </c>
      <c r="BK90" s="224">
        <f>ROUND(I90*H90,2)</f>
        <v>0</v>
      </c>
      <c r="BL90" s="17" t="s">
        <v>149</v>
      </c>
      <c r="BM90" s="223" t="s">
        <v>464</v>
      </c>
    </row>
    <row r="91" s="1" customFormat="1">
      <c r="B91" s="39"/>
      <c r="C91" s="40"/>
      <c r="D91" s="227" t="s">
        <v>269</v>
      </c>
      <c r="E91" s="40"/>
      <c r="F91" s="273" t="s">
        <v>465</v>
      </c>
      <c r="G91" s="40"/>
      <c r="H91" s="40"/>
      <c r="I91" s="136"/>
      <c r="J91" s="40"/>
      <c r="K91" s="40"/>
      <c r="L91" s="44"/>
      <c r="M91" s="274"/>
      <c r="N91" s="84"/>
      <c r="O91" s="84"/>
      <c r="P91" s="84"/>
      <c r="Q91" s="84"/>
      <c r="R91" s="84"/>
      <c r="S91" s="84"/>
      <c r="T91" s="85"/>
      <c r="AT91" s="17" t="s">
        <v>269</v>
      </c>
      <c r="AU91" s="17" t="s">
        <v>89</v>
      </c>
    </row>
    <row r="92" s="1" customFormat="1" ht="24" customHeight="1">
      <c r="B92" s="39"/>
      <c r="C92" s="212" t="s">
        <v>155</v>
      </c>
      <c r="D92" s="212" t="s">
        <v>144</v>
      </c>
      <c r="E92" s="213" t="s">
        <v>466</v>
      </c>
      <c r="F92" s="214" t="s">
        <v>467</v>
      </c>
      <c r="G92" s="215" t="s">
        <v>191</v>
      </c>
      <c r="H92" s="216">
        <v>278</v>
      </c>
      <c r="I92" s="217"/>
      <c r="J92" s="218">
        <f>ROUND(I92*H92,2)</f>
        <v>0</v>
      </c>
      <c r="K92" s="214" t="s">
        <v>148</v>
      </c>
      <c r="L92" s="44"/>
      <c r="M92" s="219" t="s">
        <v>39</v>
      </c>
      <c r="N92" s="220" t="s">
        <v>50</v>
      </c>
      <c r="O92" s="84"/>
      <c r="P92" s="221">
        <f>O92*H92</f>
        <v>0</v>
      </c>
      <c r="Q92" s="221">
        <v>0.40137</v>
      </c>
      <c r="R92" s="221">
        <f>Q92*H92</f>
        <v>111.58086</v>
      </c>
      <c r="S92" s="221">
        <v>0</v>
      </c>
      <c r="T92" s="222">
        <f>S92*H92</f>
        <v>0</v>
      </c>
      <c r="AR92" s="223" t="s">
        <v>149</v>
      </c>
      <c r="AT92" s="223" t="s">
        <v>144</v>
      </c>
      <c r="AU92" s="223" t="s">
        <v>89</v>
      </c>
      <c r="AY92" s="17" t="s">
        <v>142</v>
      </c>
      <c r="BE92" s="224">
        <f>IF(N92="základní",J92,0)</f>
        <v>0</v>
      </c>
      <c r="BF92" s="224">
        <f>IF(N92="snížená",J92,0)</f>
        <v>0</v>
      </c>
      <c r="BG92" s="224">
        <f>IF(N92="zákl. přenesená",J92,0)</f>
        <v>0</v>
      </c>
      <c r="BH92" s="224">
        <f>IF(N92="sníž. přenesená",J92,0)</f>
        <v>0</v>
      </c>
      <c r="BI92" s="224">
        <f>IF(N92="nulová",J92,0)</f>
        <v>0</v>
      </c>
      <c r="BJ92" s="17" t="s">
        <v>87</v>
      </c>
      <c r="BK92" s="224">
        <f>ROUND(I92*H92,2)</f>
        <v>0</v>
      </c>
      <c r="BL92" s="17" t="s">
        <v>149</v>
      </c>
      <c r="BM92" s="223" t="s">
        <v>468</v>
      </c>
    </row>
    <row r="93" s="1" customFormat="1">
      <c r="B93" s="39"/>
      <c r="C93" s="40"/>
      <c r="D93" s="227" t="s">
        <v>269</v>
      </c>
      <c r="E93" s="40"/>
      <c r="F93" s="273" t="s">
        <v>465</v>
      </c>
      <c r="G93" s="40"/>
      <c r="H93" s="40"/>
      <c r="I93" s="136"/>
      <c r="J93" s="40"/>
      <c r="K93" s="40"/>
      <c r="L93" s="44"/>
      <c r="M93" s="274"/>
      <c r="N93" s="84"/>
      <c r="O93" s="84"/>
      <c r="P93" s="84"/>
      <c r="Q93" s="84"/>
      <c r="R93" s="84"/>
      <c r="S93" s="84"/>
      <c r="T93" s="85"/>
      <c r="AT93" s="17" t="s">
        <v>269</v>
      </c>
      <c r="AU93" s="17" t="s">
        <v>89</v>
      </c>
    </row>
    <row r="94" s="11" customFormat="1" ht="22.8" customHeight="1">
      <c r="B94" s="196"/>
      <c r="C94" s="197"/>
      <c r="D94" s="198" t="s">
        <v>78</v>
      </c>
      <c r="E94" s="210" t="s">
        <v>188</v>
      </c>
      <c r="F94" s="210" t="s">
        <v>469</v>
      </c>
      <c r="G94" s="197"/>
      <c r="H94" s="197"/>
      <c r="I94" s="200"/>
      <c r="J94" s="211">
        <f>BK94</f>
        <v>0</v>
      </c>
      <c r="K94" s="197"/>
      <c r="L94" s="202"/>
      <c r="M94" s="203"/>
      <c r="N94" s="204"/>
      <c r="O94" s="204"/>
      <c r="P94" s="205">
        <f>SUM(P95:P103)</f>
        <v>0</v>
      </c>
      <c r="Q94" s="204"/>
      <c r="R94" s="205">
        <f>SUM(R95:R103)</f>
        <v>10.1835</v>
      </c>
      <c r="S94" s="204"/>
      <c r="T94" s="206">
        <f>SUM(T95:T103)</f>
        <v>0</v>
      </c>
      <c r="AR94" s="207" t="s">
        <v>87</v>
      </c>
      <c r="AT94" s="208" t="s">
        <v>78</v>
      </c>
      <c r="AU94" s="208" t="s">
        <v>87</v>
      </c>
      <c r="AY94" s="207" t="s">
        <v>142</v>
      </c>
      <c r="BK94" s="209">
        <f>SUM(BK95:BK103)</f>
        <v>0</v>
      </c>
    </row>
    <row r="95" s="1" customFormat="1" ht="16.5" customHeight="1">
      <c r="B95" s="39"/>
      <c r="C95" s="212" t="s">
        <v>149</v>
      </c>
      <c r="D95" s="212" t="s">
        <v>144</v>
      </c>
      <c r="E95" s="213" t="s">
        <v>470</v>
      </c>
      <c r="F95" s="214" t="s">
        <v>471</v>
      </c>
      <c r="G95" s="215" t="s">
        <v>153</v>
      </c>
      <c r="H95" s="216">
        <v>15</v>
      </c>
      <c r="I95" s="217"/>
      <c r="J95" s="218">
        <f>ROUND(I95*H95,2)</f>
        <v>0</v>
      </c>
      <c r="K95" s="214" t="s">
        <v>148</v>
      </c>
      <c r="L95" s="44"/>
      <c r="M95" s="219" t="s">
        <v>39</v>
      </c>
      <c r="N95" s="220" t="s">
        <v>50</v>
      </c>
      <c r="O95" s="84"/>
      <c r="P95" s="221">
        <f>O95*H95</f>
        <v>0</v>
      </c>
      <c r="Q95" s="221">
        <v>0.34089999999999998</v>
      </c>
      <c r="R95" s="221">
        <f>Q95*H95</f>
        <v>5.1135000000000002</v>
      </c>
      <c r="S95" s="221">
        <v>0</v>
      </c>
      <c r="T95" s="222">
        <f>S95*H95</f>
        <v>0</v>
      </c>
      <c r="AR95" s="223" t="s">
        <v>149</v>
      </c>
      <c r="AT95" s="223" t="s">
        <v>144</v>
      </c>
      <c r="AU95" s="223" t="s">
        <v>89</v>
      </c>
      <c r="AY95" s="17" t="s">
        <v>142</v>
      </c>
      <c r="BE95" s="224">
        <f>IF(N95="základní",J95,0)</f>
        <v>0</v>
      </c>
      <c r="BF95" s="224">
        <f>IF(N95="snížená",J95,0)</f>
        <v>0</v>
      </c>
      <c r="BG95" s="224">
        <f>IF(N95="zákl. přenesená",J95,0)</f>
        <v>0</v>
      </c>
      <c r="BH95" s="224">
        <f>IF(N95="sníž. přenesená",J95,0)</f>
        <v>0</v>
      </c>
      <c r="BI95" s="224">
        <f>IF(N95="nulová",J95,0)</f>
        <v>0</v>
      </c>
      <c r="BJ95" s="17" t="s">
        <v>87</v>
      </c>
      <c r="BK95" s="224">
        <f>ROUND(I95*H95,2)</f>
        <v>0</v>
      </c>
      <c r="BL95" s="17" t="s">
        <v>149</v>
      </c>
      <c r="BM95" s="223" t="s">
        <v>472</v>
      </c>
    </row>
    <row r="96" s="1" customFormat="1" ht="16.5" customHeight="1">
      <c r="B96" s="39"/>
      <c r="C96" s="263" t="s">
        <v>169</v>
      </c>
      <c r="D96" s="263" t="s">
        <v>246</v>
      </c>
      <c r="E96" s="264" t="s">
        <v>473</v>
      </c>
      <c r="F96" s="265" t="s">
        <v>474</v>
      </c>
      <c r="G96" s="266" t="s">
        <v>153</v>
      </c>
      <c r="H96" s="267">
        <v>15</v>
      </c>
      <c r="I96" s="268"/>
      <c r="J96" s="269">
        <f>ROUND(I96*H96,2)</f>
        <v>0</v>
      </c>
      <c r="K96" s="265" t="s">
        <v>39</v>
      </c>
      <c r="L96" s="270"/>
      <c r="M96" s="271" t="s">
        <v>39</v>
      </c>
      <c r="N96" s="272" t="s">
        <v>50</v>
      </c>
      <c r="O96" s="84"/>
      <c r="P96" s="221">
        <f>O96*H96</f>
        <v>0</v>
      </c>
      <c r="Q96" s="221">
        <v>0.33800000000000002</v>
      </c>
      <c r="R96" s="221">
        <f>Q96*H96</f>
        <v>5.0700000000000003</v>
      </c>
      <c r="S96" s="221">
        <v>0</v>
      </c>
      <c r="T96" s="222">
        <f>S96*H96</f>
        <v>0</v>
      </c>
      <c r="AR96" s="223" t="s">
        <v>188</v>
      </c>
      <c r="AT96" s="223" t="s">
        <v>246</v>
      </c>
      <c r="AU96" s="223" t="s">
        <v>89</v>
      </c>
      <c r="AY96" s="17" t="s">
        <v>142</v>
      </c>
      <c r="BE96" s="224">
        <f>IF(N96="základní",J96,0)</f>
        <v>0</v>
      </c>
      <c r="BF96" s="224">
        <f>IF(N96="snížená",J96,0)</f>
        <v>0</v>
      </c>
      <c r="BG96" s="224">
        <f>IF(N96="zákl. přenesená",J96,0)</f>
        <v>0</v>
      </c>
      <c r="BH96" s="224">
        <f>IF(N96="sníž. přenesená",J96,0)</f>
        <v>0</v>
      </c>
      <c r="BI96" s="224">
        <f>IF(N96="nulová",J96,0)</f>
        <v>0</v>
      </c>
      <c r="BJ96" s="17" t="s">
        <v>87</v>
      </c>
      <c r="BK96" s="224">
        <f>ROUND(I96*H96,2)</f>
        <v>0</v>
      </c>
      <c r="BL96" s="17" t="s">
        <v>149</v>
      </c>
      <c r="BM96" s="223" t="s">
        <v>475</v>
      </c>
    </row>
    <row r="97" s="1" customFormat="1">
      <c r="B97" s="39"/>
      <c r="C97" s="40"/>
      <c r="D97" s="227" t="s">
        <v>269</v>
      </c>
      <c r="E97" s="40"/>
      <c r="F97" s="273" t="s">
        <v>476</v>
      </c>
      <c r="G97" s="40"/>
      <c r="H97" s="40"/>
      <c r="I97" s="136"/>
      <c r="J97" s="40"/>
      <c r="K97" s="40"/>
      <c r="L97" s="44"/>
      <c r="M97" s="274"/>
      <c r="N97" s="84"/>
      <c r="O97" s="84"/>
      <c r="P97" s="84"/>
      <c r="Q97" s="84"/>
      <c r="R97" s="84"/>
      <c r="S97" s="84"/>
      <c r="T97" s="85"/>
      <c r="AT97" s="17" t="s">
        <v>269</v>
      </c>
      <c r="AU97" s="17" t="s">
        <v>89</v>
      </c>
    </row>
    <row r="98" s="1" customFormat="1" ht="16.5" customHeight="1">
      <c r="B98" s="39"/>
      <c r="C98" s="212" t="s">
        <v>177</v>
      </c>
      <c r="D98" s="212" t="s">
        <v>144</v>
      </c>
      <c r="E98" s="213" t="s">
        <v>477</v>
      </c>
      <c r="F98" s="214" t="s">
        <v>478</v>
      </c>
      <c r="G98" s="215" t="s">
        <v>479</v>
      </c>
      <c r="H98" s="216">
        <v>7</v>
      </c>
      <c r="I98" s="217"/>
      <c r="J98" s="218">
        <f>ROUND(I98*H98,2)</f>
        <v>0</v>
      </c>
      <c r="K98" s="214" t="s">
        <v>39</v>
      </c>
      <c r="L98" s="44"/>
      <c r="M98" s="219" t="s">
        <v>39</v>
      </c>
      <c r="N98" s="220" t="s">
        <v>50</v>
      </c>
      <c r="O98" s="84"/>
      <c r="P98" s="221">
        <f>O98*H98</f>
        <v>0</v>
      </c>
      <c r="Q98" s="221">
        <v>0</v>
      </c>
      <c r="R98" s="221">
        <f>Q98*H98</f>
        <v>0</v>
      </c>
      <c r="S98" s="221">
        <v>0</v>
      </c>
      <c r="T98" s="222">
        <f>S98*H98</f>
        <v>0</v>
      </c>
      <c r="AR98" s="223" t="s">
        <v>149</v>
      </c>
      <c r="AT98" s="223" t="s">
        <v>144</v>
      </c>
      <c r="AU98" s="223" t="s">
        <v>89</v>
      </c>
      <c r="AY98" s="17" t="s">
        <v>142</v>
      </c>
      <c r="BE98" s="224">
        <f>IF(N98="základní",J98,0)</f>
        <v>0</v>
      </c>
      <c r="BF98" s="224">
        <f>IF(N98="snížená",J98,0)</f>
        <v>0</v>
      </c>
      <c r="BG98" s="224">
        <f>IF(N98="zákl. přenesená",J98,0)</f>
        <v>0</v>
      </c>
      <c r="BH98" s="224">
        <f>IF(N98="sníž. přenesená",J98,0)</f>
        <v>0</v>
      </c>
      <c r="BI98" s="224">
        <f>IF(N98="nulová",J98,0)</f>
        <v>0</v>
      </c>
      <c r="BJ98" s="17" t="s">
        <v>87</v>
      </c>
      <c r="BK98" s="224">
        <f>ROUND(I98*H98,2)</f>
        <v>0</v>
      </c>
      <c r="BL98" s="17" t="s">
        <v>149</v>
      </c>
      <c r="BM98" s="223" t="s">
        <v>480</v>
      </c>
    </row>
    <row r="99" s="1" customFormat="1">
      <c r="B99" s="39"/>
      <c r="C99" s="40"/>
      <c r="D99" s="227" t="s">
        <v>269</v>
      </c>
      <c r="E99" s="40"/>
      <c r="F99" s="273" t="s">
        <v>481</v>
      </c>
      <c r="G99" s="40"/>
      <c r="H99" s="40"/>
      <c r="I99" s="136"/>
      <c r="J99" s="40"/>
      <c r="K99" s="40"/>
      <c r="L99" s="44"/>
      <c r="M99" s="274"/>
      <c r="N99" s="84"/>
      <c r="O99" s="84"/>
      <c r="P99" s="84"/>
      <c r="Q99" s="84"/>
      <c r="R99" s="84"/>
      <c r="S99" s="84"/>
      <c r="T99" s="85"/>
      <c r="AT99" s="17" t="s">
        <v>269</v>
      </c>
      <c r="AU99" s="17" t="s">
        <v>89</v>
      </c>
    </row>
    <row r="100" s="1" customFormat="1" ht="16.5" customHeight="1">
      <c r="B100" s="39"/>
      <c r="C100" s="212" t="s">
        <v>183</v>
      </c>
      <c r="D100" s="212" t="s">
        <v>144</v>
      </c>
      <c r="E100" s="213" t="s">
        <v>482</v>
      </c>
      <c r="F100" s="214" t="s">
        <v>483</v>
      </c>
      <c r="G100" s="215" t="s">
        <v>479</v>
      </c>
      <c r="H100" s="216">
        <v>15</v>
      </c>
      <c r="I100" s="217"/>
      <c r="J100" s="218">
        <f>ROUND(I100*H100,2)</f>
        <v>0</v>
      </c>
      <c r="K100" s="214" t="s">
        <v>39</v>
      </c>
      <c r="L100" s="44"/>
      <c r="M100" s="219" t="s">
        <v>39</v>
      </c>
      <c r="N100" s="220" t="s">
        <v>50</v>
      </c>
      <c r="O100" s="84"/>
      <c r="P100" s="221">
        <f>O100*H100</f>
        <v>0</v>
      </c>
      <c r="Q100" s="221">
        <v>0</v>
      </c>
      <c r="R100" s="221">
        <f>Q100*H100</f>
        <v>0</v>
      </c>
      <c r="S100" s="221">
        <v>0</v>
      </c>
      <c r="T100" s="222">
        <f>S100*H100</f>
        <v>0</v>
      </c>
      <c r="AR100" s="223" t="s">
        <v>149</v>
      </c>
      <c r="AT100" s="223" t="s">
        <v>144</v>
      </c>
      <c r="AU100" s="223" t="s">
        <v>89</v>
      </c>
      <c r="AY100" s="17" t="s">
        <v>142</v>
      </c>
      <c r="BE100" s="224">
        <f>IF(N100="základní",J100,0)</f>
        <v>0</v>
      </c>
      <c r="BF100" s="224">
        <f>IF(N100="snížená",J100,0)</f>
        <v>0</v>
      </c>
      <c r="BG100" s="224">
        <f>IF(N100="zákl. přenesená",J100,0)</f>
        <v>0</v>
      </c>
      <c r="BH100" s="224">
        <f>IF(N100="sníž. přenesená",J100,0)</f>
        <v>0</v>
      </c>
      <c r="BI100" s="224">
        <f>IF(N100="nulová",J100,0)</f>
        <v>0</v>
      </c>
      <c r="BJ100" s="17" t="s">
        <v>87</v>
      </c>
      <c r="BK100" s="224">
        <f>ROUND(I100*H100,2)</f>
        <v>0</v>
      </c>
      <c r="BL100" s="17" t="s">
        <v>149</v>
      </c>
      <c r="BM100" s="223" t="s">
        <v>484</v>
      </c>
    </row>
    <row r="101" s="1" customFormat="1">
      <c r="B101" s="39"/>
      <c r="C101" s="40"/>
      <c r="D101" s="227" t="s">
        <v>269</v>
      </c>
      <c r="E101" s="40"/>
      <c r="F101" s="273" t="s">
        <v>485</v>
      </c>
      <c r="G101" s="40"/>
      <c r="H101" s="40"/>
      <c r="I101" s="136"/>
      <c r="J101" s="40"/>
      <c r="K101" s="40"/>
      <c r="L101" s="44"/>
      <c r="M101" s="274"/>
      <c r="N101" s="84"/>
      <c r="O101" s="84"/>
      <c r="P101" s="84"/>
      <c r="Q101" s="84"/>
      <c r="R101" s="84"/>
      <c r="S101" s="84"/>
      <c r="T101" s="85"/>
      <c r="AT101" s="17" t="s">
        <v>269</v>
      </c>
      <c r="AU101" s="17" t="s">
        <v>89</v>
      </c>
    </row>
    <row r="102" s="1" customFormat="1" ht="16.5" customHeight="1">
      <c r="B102" s="39"/>
      <c r="C102" s="212" t="s">
        <v>188</v>
      </c>
      <c r="D102" s="212" t="s">
        <v>144</v>
      </c>
      <c r="E102" s="213" t="s">
        <v>486</v>
      </c>
      <c r="F102" s="214" t="s">
        <v>487</v>
      </c>
      <c r="G102" s="215" t="s">
        <v>479</v>
      </c>
      <c r="H102" s="216">
        <v>5</v>
      </c>
      <c r="I102" s="217"/>
      <c r="J102" s="218">
        <f>ROUND(I102*H102,2)</f>
        <v>0</v>
      </c>
      <c r="K102" s="214" t="s">
        <v>39</v>
      </c>
      <c r="L102" s="44"/>
      <c r="M102" s="219" t="s">
        <v>39</v>
      </c>
      <c r="N102" s="220" t="s">
        <v>50</v>
      </c>
      <c r="O102" s="84"/>
      <c r="P102" s="221">
        <f>O102*H102</f>
        <v>0</v>
      </c>
      <c r="Q102" s="221">
        <v>0</v>
      </c>
      <c r="R102" s="221">
        <f>Q102*H102</f>
        <v>0</v>
      </c>
      <c r="S102" s="221">
        <v>0</v>
      </c>
      <c r="T102" s="222">
        <f>S102*H102</f>
        <v>0</v>
      </c>
      <c r="AR102" s="223" t="s">
        <v>149</v>
      </c>
      <c r="AT102" s="223" t="s">
        <v>144</v>
      </c>
      <c r="AU102" s="223" t="s">
        <v>89</v>
      </c>
      <c r="AY102" s="17" t="s">
        <v>142</v>
      </c>
      <c r="BE102" s="224">
        <f>IF(N102="základní",J102,0)</f>
        <v>0</v>
      </c>
      <c r="BF102" s="224">
        <f>IF(N102="snížená",J102,0)</f>
        <v>0</v>
      </c>
      <c r="BG102" s="224">
        <f>IF(N102="zákl. přenesená",J102,0)</f>
        <v>0</v>
      </c>
      <c r="BH102" s="224">
        <f>IF(N102="sníž. přenesená",J102,0)</f>
        <v>0</v>
      </c>
      <c r="BI102" s="224">
        <f>IF(N102="nulová",J102,0)</f>
        <v>0</v>
      </c>
      <c r="BJ102" s="17" t="s">
        <v>87</v>
      </c>
      <c r="BK102" s="224">
        <f>ROUND(I102*H102,2)</f>
        <v>0</v>
      </c>
      <c r="BL102" s="17" t="s">
        <v>149</v>
      </c>
      <c r="BM102" s="223" t="s">
        <v>488</v>
      </c>
    </row>
    <row r="103" s="1" customFormat="1" ht="16.5" customHeight="1">
      <c r="B103" s="39"/>
      <c r="C103" s="212" t="s">
        <v>194</v>
      </c>
      <c r="D103" s="212" t="s">
        <v>144</v>
      </c>
      <c r="E103" s="213" t="s">
        <v>489</v>
      </c>
      <c r="F103" s="214" t="s">
        <v>490</v>
      </c>
      <c r="G103" s="215" t="s">
        <v>479</v>
      </c>
      <c r="H103" s="216">
        <v>7</v>
      </c>
      <c r="I103" s="217"/>
      <c r="J103" s="218">
        <f>ROUND(I103*H103,2)</f>
        <v>0</v>
      </c>
      <c r="K103" s="214" t="s">
        <v>39</v>
      </c>
      <c r="L103" s="44"/>
      <c r="M103" s="219" t="s">
        <v>39</v>
      </c>
      <c r="N103" s="220" t="s">
        <v>50</v>
      </c>
      <c r="O103" s="84"/>
      <c r="P103" s="221">
        <f>O103*H103</f>
        <v>0</v>
      </c>
      <c r="Q103" s="221">
        <v>0</v>
      </c>
      <c r="R103" s="221">
        <f>Q103*H103</f>
        <v>0</v>
      </c>
      <c r="S103" s="221">
        <v>0</v>
      </c>
      <c r="T103" s="222">
        <f>S103*H103</f>
        <v>0</v>
      </c>
      <c r="AR103" s="223" t="s">
        <v>149</v>
      </c>
      <c r="AT103" s="223" t="s">
        <v>144</v>
      </c>
      <c r="AU103" s="223" t="s">
        <v>89</v>
      </c>
      <c r="AY103" s="17" t="s">
        <v>142</v>
      </c>
      <c r="BE103" s="224">
        <f>IF(N103="základní",J103,0)</f>
        <v>0</v>
      </c>
      <c r="BF103" s="224">
        <f>IF(N103="snížená",J103,0)</f>
        <v>0</v>
      </c>
      <c r="BG103" s="224">
        <f>IF(N103="zákl. přenesená",J103,0)</f>
        <v>0</v>
      </c>
      <c r="BH103" s="224">
        <f>IF(N103="sníž. přenesená",J103,0)</f>
        <v>0</v>
      </c>
      <c r="BI103" s="224">
        <f>IF(N103="nulová",J103,0)</f>
        <v>0</v>
      </c>
      <c r="BJ103" s="17" t="s">
        <v>87</v>
      </c>
      <c r="BK103" s="224">
        <f>ROUND(I103*H103,2)</f>
        <v>0</v>
      </c>
      <c r="BL103" s="17" t="s">
        <v>149</v>
      </c>
      <c r="BM103" s="223" t="s">
        <v>491</v>
      </c>
    </row>
    <row r="104" s="11" customFormat="1" ht="22.8" customHeight="1">
      <c r="B104" s="196"/>
      <c r="C104" s="197"/>
      <c r="D104" s="198" t="s">
        <v>78</v>
      </c>
      <c r="E104" s="210" t="s">
        <v>327</v>
      </c>
      <c r="F104" s="210" t="s">
        <v>328</v>
      </c>
      <c r="G104" s="197"/>
      <c r="H104" s="197"/>
      <c r="I104" s="200"/>
      <c r="J104" s="211">
        <f>BK104</f>
        <v>0</v>
      </c>
      <c r="K104" s="197"/>
      <c r="L104" s="202"/>
      <c r="M104" s="203"/>
      <c r="N104" s="204"/>
      <c r="O104" s="204"/>
      <c r="P104" s="205">
        <f>P105</f>
        <v>0</v>
      </c>
      <c r="Q104" s="204"/>
      <c r="R104" s="205">
        <f>R105</f>
        <v>0</v>
      </c>
      <c r="S104" s="204"/>
      <c r="T104" s="206">
        <f>T105</f>
        <v>0</v>
      </c>
      <c r="AR104" s="207" t="s">
        <v>87</v>
      </c>
      <c r="AT104" s="208" t="s">
        <v>78</v>
      </c>
      <c r="AU104" s="208" t="s">
        <v>87</v>
      </c>
      <c r="AY104" s="207" t="s">
        <v>142</v>
      </c>
      <c r="BK104" s="209">
        <f>BK105</f>
        <v>0</v>
      </c>
    </row>
    <row r="105" s="1" customFormat="1" ht="24" customHeight="1">
      <c r="B105" s="39"/>
      <c r="C105" s="212" t="s">
        <v>202</v>
      </c>
      <c r="D105" s="212" t="s">
        <v>144</v>
      </c>
      <c r="E105" s="213" t="s">
        <v>401</v>
      </c>
      <c r="F105" s="214" t="s">
        <v>402</v>
      </c>
      <c r="G105" s="215" t="s">
        <v>220</v>
      </c>
      <c r="H105" s="216">
        <v>134.21700000000001</v>
      </c>
      <c r="I105" s="217"/>
      <c r="J105" s="218">
        <f>ROUND(I105*H105,2)</f>
        <v>0</v>
      </c>
      <c r="K105" s="214" t="s">
        <v>148</v>
      </c>
      <c r="L105" s="44"/>
      <c r="M105" s="258" t="s">
        <v>39</v>
      </c>
      <c r="N105" s="259" t="s">
        <v>50</v>
      </c>
      <c r="O105" s="260"/>
      <c r="P105" s="261">
        <f>O105*H105</f>
        <v>0</v>
      </c>
      <c r="Q105" s="261">
        <v>0</v>
      </c>
      <c r="R105" s="261">
        <f>Q105*H105</f>
        <v>0</v>
      </c>
      <c r="S105" s="261">
        <v>0</v>
      </c>
      <c r="T105" s="262">
        <f>S105*H105</f>
        <v>0</v>
      </c>
      <c r="AR105" s="223" t="s">
        <v>149</v>
      </c>
      <c r="AT105" s="223" t="s">
        <v>144</v>
      </c>
      <c r="AU105" s="223" t="s">
        <v>89</v>
      </c>
      <c r="AY105" s="17" t="s">
        <v>142</v>
      </c>
      <c r="BE105" s="224">
        <f>IF(N105="základní",J105,0)</f>
        <v>0</v>
      </c>
      <c r="BF105" s="224">
        <f>IF(N105="snížená",J105,0)</f>
        <v>0</v>
      </c>
      <c r="BG105" s="224">
        <f>IF(N105="zákl. přenesená",J105,0)</f>
        <v>0</v>
      </c>
      <c r="BH105" s="224">
        <f>IF(N105="sníž. přenesená",J105,0)</f>
        <v>0</v>
      </c>
      <c r="BI105" s="224">
        <f>IF(N105="nulová",J105,0)</f>
        <v>0</v>
      </c>
      <c r="BJ105" s="17" t="s">
        <v>87</v>
      </c>
      <c r="BK105" s="224">
        <f>ROUND(I105*H105,2)</f>
        <v>0</v>
      </c>
      <c r="BL105" s="17" t="s">
        <v>149</v>
      </c>
      <c r="BM105" s="223" t="s">
        <v>492</v>
      </c>
    </row>
    <row r="106" s="1" customFormat="1" ht="6.96" customHeight="1">
      <c r="B106" s="59"/>
      <c r="C106" s="60"/>
      <c r="D106" s="60"/>
      <c r="E106" s="60"/>
      <c r="F106" s="60"/>
      <c r="G106" s="60"/>
      <c r="H106" s="60"/>
      <c r="I106" s="162"/>
      <c r="J106" s="60"/>
      <c r="K106" s="60"/>
      <c r="L106" s="44"/>
    </row>
  </sheetData>
  <sheetProtection sheet="1" autoFilter="0" formatColumns="0" formatRows="0" objects="1" scenarios="1" spinCount="100000" saltValue="h0F0ZE0J68nM+XWRjNvWCI3fhudOSYJILtT5sV9DQOHw0yXS+aWdved6L5tMnNh0ufVKt/LqEZXjNxlpbazC/g==" hashValue="IsyiwN8hpx5zwrdQp3hbAC809tukdPOxEq21P052hPb5wstJ7sCxP+Qjs2+tJ+/tkSgQQ9JFx+tQ4zPN1BS07w==" algorithmName="SHA-512" password="CC35"/>
  <autoFilter ref="C83:K105"/>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107</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493</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51" customHeight="1">
      <c r="B27" s="141"/>
      <c r="E27" s="142" t="s">
        <v>494</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ROUND(J81,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ROUND((SUM(BE81:BE88)),  2)</f>
        <v>0</v>
      </c>
      <c r="I33" s="151">
        <v>0.20999999999999999</v>
      </c>
      <c r="J33" s="150">
        <f>ROUND(((SUM(BE81:BE88))*I33),  2)</f>
        <v>0</v>
      </c>
      <c r="L33" s="44"/>
    </row>
    <row r="34" s="1" customFormat="1" ht="14.4" customHeight="1">
      <c r="B34" s="44"/>
      <c r="E34" s="134" t="s">
        <v>51</v>
      </c>
      <c r="F34" s="150">
        <f>ROUND((SUM(BF81:BF88)),  2)</f>
        <v>0</v>
      </c>
      <c r="I34" s="151">
        <v>0.14999999999999999</v>
      </c>
      <c r="J34" s="150">
        <f>ROUND(((SUM(BF81:BF88))*I34),  2)</f>
        <v>0</v>
      </c>
      <c r="L34" s="44"/>
    </row>
    <row r="35" hidden="1" s="1" customFormat="1" ht="14.4" customHeight="1">
      <c r="B35" s="44"/>
      <c r="E35" s="134" t="s">
        <v>52</v>
      </c>
      <c r="F35" s="150">
        <f>ROUND((SUM(BG81:BG88)),  2)</f>
        <v>0</v>
      </c>
      <c r="I35" s="151">
        <v>0.20999999999999999</v>
      </c>
      <c r="J35" s="150">
        <f>0</f>
        <v>0</v>
      </c>
      <c r="L35" s="44"/>
    </row>
    <row r="36" hidden="1" s="1" customFormat="1" ht="14.4" customHeight="1">
      <c r="B36" s="44"/>
      <c r="E36" s="134" t="s">
        <v>53</v>
      </c>
      <c r="F36" s="150">
        <f>ROUND((SUM(BH81:BH88)),  2)</f>
        <v>0</v>
      </c>
      <c r="I36" s="151">
        <v>0.14999999999999999</v>
      </c>
      <c r="J36" s="150">
        <f>0</f>
        <v>0</v>
      </c>
      <c r="L36" s="44"/>
    </row>
    <row r="37" hidden="1" s="1" customFormat="1" ht="14.4" customHeight="1">
      <c r="B37" s="44"/>
      <c r="E37" s="134" t="s">
        <v>54</v>
      </c>
      <c r="F37" s="150">
        <f>ROUND((SUM(BI81:BI88)),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SO 401 - Přeložka NN</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J81</f>
        <v>0</v>
      </c>
      <c r="K59" s="40"/>
      <c r="L59" s="44"/>
      <c r="AU59" s="17" t="s">
        <v>122</v>
      </c>
    </row>
    <row r="60" s="8" customFormat="1" ht="24.96" customHeight="1">
      <c r="B60" s="172"/>
      <c r="C60" s="173"/>
      <c r="D60" s="174" t="s">
        <v>495</v>
      </c>
      <c r="E60" s="175"/>
      <c r="F60" s="175"/>
      <c r="G60" s="175"/>
      <c r="H60" s="175"/>
      <c r="I60" s="176"/>
      <c r="J60" s="177">
        <f>J82</f>
        <v>0</v>
      </c>
      <c r="K60" s="173"/>
      <c r="L60" s="178"/>
    </row>
    <row r="61" s="9" customFormat="1" ht="19.92" customHeight="1">
      <c r="B61" s="179"/>
      <c r="C61" s="180"/>
      <c r="D61" s="181" t="s">
        <v>496</v>
      </c>
      <c r="E61" s="182"/>
      <c r="F61" s="182"/>
      <c r="G61" s="182"/>
      <c r="H61" s="182"/>
      <c r="I61" s="183"/>
      <c r="J61" s="184">
        <f>J83</f>
        <v>0</v>
      </c>
      <c r="K61" s="180"/>
      <c r="L61" s="185"/>
    </row>
    <row r="62" s="1" customFormat="1" ht="21.84" customHeight="1">
      <c r="B62" s="39"/>
      <c r="C62" s="40"/>
      <c r="D62" s="40"/>
      <c r="E62" s="40"/>
      <c r="F62" s="40"/>
      <c r="G62" s="40"/>
      <c r="H62" s="40"/>
      <c r="I62" s="136"/>
      <c r="J62" s="40"/>
      <c r="K62" s="40"/>
      <c r="L62" s="44"/>
    </row>
    <row r="63" s="1" customFormat="1" ht="6.96" customHeight="1">
      <c r="B63" s="59"/>
      <c r="C63" s="60"/>
      <c r="D63" s="60"/>
      <c r="E63" s="60"/>
      <c r="F63" s="60"/>
      <c r="G63" s="60"/>
      <c r="H63" s="60"/>
      <c r="I63" s="162"/>
      <c r="J63" s="60"/>
      <c r="K63" s="60"/>
      <c r="L63" s="44"/>
    </row>
    <row r="67" s="1" customFormat="1" ht="6.96" customHeight="1">
      <c r="B67" s="61"/>
      <c r="C67" s="62"/>
      <c r="D67" s="62"/>
      <c r="E67" s="62"/>
      <c r="F67" s="62"/>
      <c r="G67" s="62"/>
      <c r="H67" s="62"/>
      <c r="I67" s="165"/>
      <c r="J67" s="62"/>
      <c r="K67" s="62"/>
      <c r="L67" s="44"/>
    </row>
    <row r="68" s="1" customFormat="1" ht="24.96" customHeight="1">
      <c r="B68" s="39"/>
      <c r="C68" s="23" t="s">
        <v>127</v>
      </c>
      <c r="D68" s="40"/>
      <c r="E68" s="40"/>
      <c r="F68" s="40"/>
      <c r="G68" s="40"/>
      <c r="H68" s="40"/>
      <c r="I68" s="136"/>
      <c r="J68" s="40"/>
      <c r="K68" s="40"/>
      <c r="L68" s="44"/>
    </row>
    <row r="69" s="1" customFormat="1" ht="6.96" customHeight="1">
      <c r="B69" s="39"/>
      <c r="C69" s="40"/>
      <c r="D69" s="40"/>
      <c r="E69" s="40"/>
      <c r="F69" s="40"/>
      <c r="G69" s="40"/>
      <c r="H69" s="40"/>
      <c r="I69" s="136"/>
      <c r="J69" s="40"/>
      <c r="K69" s="40"/>
      <c r="L69" s="44"/>
    </row>
    <row r="70" s="1" customFormat="1" ht="12" customHeight="1">
      <c r="B70" s="39"/>
      <c r="C70" s="32" t="s">
        <v>16</v>
      </c>
      <c r="D70" s="40"/>
      <c r="E70" s="40"/>
      <c r="F70" s="40"/>
      <c r="G70" s="40"/>
      <c r="H70" s="40"/>
      <c r="I70" s="136"/>
      <c r="J70" s="40"/>
      <c r="K70" s="40"/>
      <c r="L70" s="44"/>
    </row>
    <row r="71" s="1" customFormat="1" ht="16.5" customHeight="1">
      <c r="B71" s="39"/>
      <c r="C71" s="40"/>
      <c r="D71" s="40"/>
      <c r="E71" s="166" t="str">
        <f>E7</f>
        <v>Rekonstrukce komunikace Na Ovčíně Středokluky</v>
      </c>
      <c r="F71" s="32"/>
      <c r="G71" s="32"/>
      <c r="H71" s="32"/>
      <c r="I71" s="136"/>
      <c r="J71" s="40"/>
      <c r="K71" s="40"/>
      <c r="L71" s="44"/>
    </row>
    <row r="72" s="1" customFormat="1" ht="12" customHeight="1">
      <c r="B72" s="39"/>
      <c r="C72" s="32" t="s">
        <v>117</v>
      </c>
      <c r="D72" s="40"/>
      <c r="E72" s="40"/>
      <c r="F72" s="40"/>
      <c r="G72" s="40"/>
      <c r="H72" s="40"/>
      <c r="I72" s="136"/>
      <c r="J72" s="40"/>
      <c r="K72" s="40"/>
      <c r="L72" s="44"/>
    </row>
    <row r="73" s="1" customFormat="1" ht="16.5" customHeight="1">
      <c r="B73" s="39"/>
      <c r="C73" s="40"/>
      <c r="D73" s="40"/>
      <c r="E73" s="69" t="str">
        <f>E9</f>
        <v>SO 401 - Přeložka NN</v>
      </c>
      <c r="F73" s="40"/>
      <c r="G73" s="40"/>
      <c r="H73" s="40"/>
      <c r="I73" s="136"/>
      <c r="J73" s="40"/>
      <c r="K73" s="40"/>
      <c r="L73" s="44"/>
    </row>
    <row r="74" s="1" customFormat="1" ht="6.96" customHeight="1">
      <c r="B74" s="39"/>
      <c r="C74" s="40"/>
      <c r="D74" s="40"/>
      <c r="E74" s="40"/>
      <c r="F74" s="40"/>
      <c r="G74" s="40"/>
      <c r="H74" s="40"/>
      <c r="I74" s="136"/>
      <c r="J74" s="40"/>
      <c r="K74" s="40"/>
      <c r="L74" s="44"/>
    </row>
    <row r="75" s="1" customFormat="1" ht="12" customHeight="1">
      <c r="B75" s="39"/>
      <c r="C75" s="32" t="s">
        <v>22</v>
      </c>
      <c r="D75" s="40"/>
      <c r="E75" s="40"/>
      <c r="F75" s="27" t="str">
        <f>F12</f>
        <v>Středokluky, Středočeský kraj</v>
      </c>
      <c r="G75" s="40"/>
      <c r="H75" s="40"/>
      <c r="I75" s="139" t="s">
        <v>24</v>
      </c>
      <c r="J75" s="72" t="str">
        <f>IF(J12="","",J12)</f>
        <v>23. 2. 2019</v>
      </c>
      <c r="K75" s="40"/>
      <c r="L75" s="44"/>
    </row>
    <row r="76" s="1" customFormat="1" ht="6.96" customHeight="1">
      <c r="B76" s="39"/>
      <c r="C76" s="40"/>
      <c r="D76" s="40"/>
      <c r="E76" s="40"/>
      <c r="F76" s="40"/>
      <c r="G76" s="40"/>
      <c r="H76" s="40"/>
      <c r="I76" s="136"/>
      <c r="J76" s="40"/>
      <c r="K76" s="40"/>
      <c r="L76" s="44"/>
    </row>
    <row r="77" s="1" customFormat="1" ht="15.15" customHeight="1">
      <c r="B77" s="39"/>
      <c r="C77" s="32" t="s">
        <v>28</v>
      </c>
      <c r="D77" s="40"/>
      <c r="E77" s="40"/>
      <c r="F77" s="27" t="str">
        <f>E15</f>
        <v>Obec Středokluky</v>
      </c>
      <c r="G77" s="40"/>
      <c r="H77" s="40"/>
      <c r="I77" s="139" t="s">
        <v>36</v>
      </c>
      <c r="J77" s="37" t="str">
        <f>E21</f>
        <v>Ing. Robert Juřina_x0009_</v>
      </c>
      <c r="K77" s="40"/>
      <c r="L77" s="44"/>
    </row>
    <row r="78" s="1" customFormat="1" ht="27.9" customHeight="1">
      <c r="B78" s="39"/>
      <c r="C78" s="32" t="s">
        <v>34</v>
      </c>
      <c r="D78" s="40"/>
      <c r="E78" s="40"/>
      <c r="F78" s="27" t="str">
        <f>IF(E18="","",E18)</f>
        <v>Vyplň údaj</v>
      </c>
      <c r="G78" s="40"/>
      <c r="H78" s="40"/>
      <c r="I78" s="139" t="s">
        <v>41</v>
      </c>
      <c r="J78" s="37" t="str">
        <f>E24</f>
        <v>Bc. Monika Michálková</v>
      </c>
      <c r="K78" s="40"/>
      <c r="L78" s="44"/>
    </row>
    <row r="79" s="1" customFormat="1" ht="10.32" customHeight="1">
      <c r="B79" s="39"/>
      <c r="C79" s="40"/>
      <c r="D79" s="40"/>
      <c r="E79" s="40"/>
      <c r="F79" s="40"/>
      <c r="G79" s="40"/>
      <c r="H79" s="40"/>
      <c r="I79" s="136"/>
      <c r="J79" s="40"/>
      <c r="K79" s="40"/>
      <c r="L79" s="44"/>
    </row>
    <row r="80" s="10" customFormat="1" ht="29.28" customHeight="1">
      <c r="B80" s="186"/>
      <c r="C80" s="187" t="s">
        <v>128</v>
      </c>
      <c r="D80" s="188" t="s">
        <v>64</v>
      </c>
      <c r="E80" s="188" t="s">
        <v>60</v>
      </c>
      <c r="F80" s="188" t="s">
        <v>61</v>
      </c>
      <c r="G80" s="188" t="s">
        <v>129</v>
      </c>
      <c r="H80" s="188" t="s">
        <v>130</v>
      </c>
      <c r="I80" s="189" t="s">
        <v>131</v>
      </c>
      <c r="J80" s="188" t="s">
        <v>121</v>
      </c>
      <c r="K80" s="190" t="s">
        <v>132</v>
      </c>
      <c r="L80" s="191"/>
      <c r="M80" s="92" t="s">
        <v>39</v>
      </c>
      <c r="N80" s="93" t="s">
        <v>49</v>
      </c>
      <c r="O80" s="93" t="s">
        <v>133</v>
      </c>
      <c r="P80" s="93" t="s">
        <v>134</v>
      </c>
      <c r="Q80" s="93" t="s">
        <v>135</v>
      </c>
      <c r="R80" s="93" t="s">
        <v>136</v>
      </c>
      <c r="S80" s="93" t="s">
        <v>137</v>
      </c>
      <c r="T80" s="94" t="s">
        <v>138</v>
      </c>
    </row>
    <row r="81" s="1" customFormat="1" ht="22.8" customHeight="1">
      <c r="B81" s="39"/>
      <c r="C81" s="99" t="s">
        <v>139</v>
      </c>
      <c r="D81" s="40"/>
      <c r="E81" s="40"/>
      <c r="F81" s="40"/>
      <c r="G81" s="40"/>
      <c r="H81" s="40"/>
      <c r="I81" s="136"/>
      <c r="J81" s="192">
        <f>BK81</f>
        <v>0</v>
      </c>
      <c r="K81" s="40"/>
      <c r="L81" s="44"/>
      <c r="M81" s="95"/>
      <c r="N81" s="96"/>
      <c r="O81" s="96"/>
      <c r="P81" s="193">
        <f>P82</f>
        <v>0</v>
      </c>
      <c r="Q81" s="96"/>
      <c r="R81" s="193">
        <f>R82</f>
        <v>0</v>
      </c>
      <c r="S81" s="96"/>
      <c r="T81" s="194">
        <f>T82</f>
        <v>0</v>
      </c>
      <c r="AT81" s="17" t="s">
        <v>78</v>
      </c>
      <c r="AU81" s="17" t="s">
        <v>122</v>
      </c>
      <c r="BK81" s="195">
        <f>BK82</f>
        <v>0</v>
      </c>
    </row>
    <row r="82" s="11" customFormat="1" ht="25.92" customHeight="1">
      <c r="B82" s="196"/>
      <c r="C82" s="197"/>
      <c r="D82" s="198" t="s">
        <v>78</v>
      </c>
      <c r="E82" s="199" t="s">
        <v>246</v>
      </c>
      <c r="F82" s="199" t="s">
        <v>497</v>
      </c>
      <c r="G82" s="197"/>
      <c r="H82" s="197"/>
      <c r="I82" s="200"/>
      <c r="J82" s="201">
        <f>BK82</f>
        <v>0</v>
      </c>
      <c r="K82" s="197"/>
      <c r="L82" s="202"/>
      <c r="M82" s="203"/>
      <c r="N82" s="204"/>
      <c r="O82" s="204"/>
      <c r="P82" s="205">
        <f>P83</f>
        <v>0</v>
      </c>
      <c r="Q82" s="204"/>
      <c r="R82" s="205">
        <f>R83</f>
        <v>0</v>
      </c>
      <c r="S82" s="204"/>
      <c r="T82" s="206">
        <f>T83</f>
        <v>0</v>
      </c>
      <c r="AR82" s="207" t="s">
        <v>155</v>
      </c>
      <c r="AT82" s="208" t="s">
        <v>78</v>
      </c>
      <c r="AU82" s="208" t="s">
        <v>79</v>
      </c>
      <c r="AY82" s="207" t="s">
        <v>142</v>
      </c>
      <c r="BK82" s="209">
        <f>BK83</f>
        <v>0</v>
      </c>
    </row>
    <row r="83" s="11" customFormat="1" ht="22.8" customHeight="1">
      <c r="B83" s="196"/>
      <c r="C83" s="197"/>
      <c r="D83" s="198" t="s">
        <v>78</v>
      </c>
      <c r="E83" s="210" t="s">
        <v>498</v>
      </c>
      <c r="F83" s="210" t="s">
        <v>499</v>
      </c>
      <c r="G83" s="197"/>
      <c r="H83" s="197"/>
      <c r="I83" s="200"/>
      <c r="J83" s="211">
        <f>BK83</f>
        <v>0</v>
      </c>
      <c r="K83" s="197"/>
      <c r="L83" s="202"/>
      <c r="M83" s="203"/>
      <c r="N83" s="204"/>
      <c r="O83" s="204"/>
      <c r="P83" s="205">
        <f>SUM(P84:P88)</f>
        <v>0</v>
      </c>
      <c r="Q83" s="204"/>
      <c r="R83" s="205">
        <f>SUM(R84:R88)</f>
        <v>0</v>
      </c>
      <c r="S83" s="204"/>
      <c r="T83" s="206">
        <f>SUM(T84:T88)</f>
        <v>0</v>
      </c>
      <c r="AR83" s="207" t="s">
        <v>155</v>
      </c>
      <c r="AT83" s="208" t="s">
        <v>78</v>
      </c>
      <c r="AU83" s="208" t="s">
        <v>87</v>
      </c>
      <c r="AY83" s="207" t="s">
        <v>142</v>
      </c>
      <c r="BK83" s="209">
        <f>SUM(BK84:BK88)</f>
        <v>0</v>
      </c>
    </row>
    <row r="84" s="1" customFormat="1" ht="16.5" customHeight="1">
      <c r="B84" s="39"/>
      <c r="C84" s="212" t="s">
        <v>87</v>
      </c>
      <c r="D84" s="212" t="s">
        <v>144</v>
      </c>
      <c r="E84" s="213" t="s">
        <v>207</v>
      </c>
      <c r="F84" s="214" t="s">
        <v>500</v>
      </c>
      <c r="G84" s="215" t="s">
        <v>191</v>
      </c>
      <c r="H84" s="216">
        <v>320</v>
      </c>
      <c r="I84" s="217"/>
      <c r="J84" s="218">
        <f>ROUND(I84*H84,2)</f>
        <v>0</v>
      </c>
      <c r="K84" s="214" t="s">
        <v>39</v>
      </c>
      <c r="L84" s="44"/>
      <c r="M84" s="219" t="s">
        <v>39</v>
      </c>
      <c r="N84" s="220" t="s">
        <v>50</v>
      </c>
      <c r="O84" s="84"/>
      <c r="P84" s="221">
        <f>O84*H84</f>
        <v>0</v>
      </c>
      <c r="Q84" s="221">
        <v>0</v>
      </c>
      <c r="R84" s="221">
        <f>Q84*H84</f>
        <v>0</v>
      </c>
      <c r="S84" s="221">
        <v>0</v>
      </c>
      <c r="T84" s="222">
        <f>S84*H84</f>
        <v>0</v>
      </c>
      <c r="AR84" s="223" t="s">
        <v>501</v>
      </c>
      <c r="AT84" s="223" t="s">
        <v>144</v>
      </c>
      <c r="AU84" s="223" t="s">
        <v>89</v>
      </c>
      <c r="AY84" s="17" t="s">
        <v>142</v>
      </c>
      <c r="BE84" s="224">
        <f>IF(N84="základní",J84,0)</f>
        <v>0</v>
      </c>
      <c r="BF84" s="224">
        <f>IF(N84="snížená",J84,0)</f>
        <v>0</v>
      </c>
      <c r="BG84" s="224">
        <f>IF(N84="zákl. přenesená",J84,0)</f>
        <v>0</v>
      </c>
      <c r="BH84" s="224">
        <f>IF(N84="sníž. přenesená",J84,0)</f>
        <v>0</v>
      </c>
      <c r="BI84" s="224">
        <f>IF(N84="nulová",J84,0)</f>
        <v>0</v>
      </c>
      <c r="BJ84" s="17" t="s">
        <v>87</v>
      </c>
      <c r="BK84" s="224">
        <f>ROUND(I84*H84,2)</f>
        <v>0</v>
      </c>
      <c r="BL84" s="17" t="s">
        <v>501</v>
      </c>
      <c r="BM84" s="223" t="s">
        <v>502</v>
      </c>
    </row>
    <row r="85" s="1" customFormat="1">
      <c r="B85" s="39"/>
      <c r="C85" s="40"/>
      <c r="D85" s="227" t="s">
        <v>269</v>
      </c>
      <c r="E85" s="40"/>
      <c r="F85" s="273" t="s">
        <v>503</v>
      </c>
      <c r="G85" s="40"/>
      <c r="H85" s="40"/>
      <c r="I85" s="136"/>
      <c r="J85" s="40"/>
      <c r="K85" s="40"/>
      <c r="L85" s="44"/>
      <c r="M85" s="274"/>
      <c r="N85" s="84"/>
      <c r="O85" s="84"/>
      <c r="P85" s="84"/>
      <c r="Q85" s="84"/>
      <c r="R85" s="84"/>
      <c r="S85" s="84"/>
      <c r="T85" s="85"/>
      <c r="AT85" s="17" t="s">
        <v>269</v>
      </c>
      <c r="AU85" s="17" t="s">
        <v>89</v>
      </c>
    </row>
    <row r="86" s="1" customFormat="1" ht="16.5" customHeight="1">
      <c r="B86" s="39"/>
      <c r="C86" s="212" t="s">
        <v>89</v>
      </c>
      <c r="D86" s="212" t="s">
        <v>144</v>
      </c>
      <c r="E86" s="213" t="s">
        <v>211</v>
      </c>
      <c r="F86" s="214" t="s">
        <v>504</v>
      </c>
      <c r="G86" s="215" t="s">
        <v>191</v>
      </c>
      <c r="H86" s="216">
        <v>320</v>
      </c>
      <c r="I86" s="217"/>
      <c r="J86" s="218">
        <f>ROUND(I86*H86,2)</f>
        <v>0</v>
      </c>
      <c r="K86" s="214" t="s">
        <v>39</v>
      </c>
      <c r="L86" s="44"/>
      <c r="M86" s="219" t="s">
        <v>39</v>
      </c>
      <c r="N86" s="220" t="s">
        <v>50</v>
      </c>
      <c r="O86" s="84"/>
      <c r="P86" s="221">
        <f>O86*H86</f>
        <v>0</v>
      </c>
      <c r="Q86" s="221">
        <v>0</v>
      </c>
      <c r="R86" s="221">
        <f>Q86*H86</f>
        <v>0</v>
      </c>
      <c r="S86" s="221">
        <v>0</v>
      </c>
      <c r="T86" s="222">
        <f>S86*H86</f>
        <v>0</v>
      </c>
      <c r="AR86" s="223" t="s">
        <v>501</v>
      </c>
      <c r="AT86" s="223" t="s">
        <v>144</v>
      </c>
      <c r="AU86" s="223" t="s">
        <v>89</v>
      </c>
      <c r="AY86" s="17" t="s">
        <v>142</v>
      </c>
      <c r="BE86" s="224">
        <f>IF(N86="základní",J86,0)</f>
        <v>0</v>
      </c>
      <c r="BF86" s="224">
        <f>IF(N86="snížená",J86,0)</f>
        <v>0</v>
      </c>
      <c r="BG86" s="224">
        <f>IF(N86="zákl. přenesená",J86,0)</f>
        <v>0</v>
      </c>
      <c r="BH86" s="224">
        <f>IF(N86="sníž. přenesená",J86,0)</f>
        <v>0</v>
      </c>
      <c r="BI86" s="224">
        <f>IF(N86="nulová",J86,0)</f>
        <v>0</v>
      </c>
      <c r="BJ86" s="17" t="s">
        <v>87</v>
      </c>
      <c r="BK86" s="224">
        <f>ROUND(I86*H86,2)</f>
        <v>0</v>
      </c>
      <c r="BL86" s="17" t="s">
        <v>501</v>
      </c>
      <c r="BM86" s="223" t="s">
        <v>505</v>
      </c>
    </row>
    <row r="87" s="1" customFormat="1">
      <c r="B87" s="39"/>
      <c r="C87" s="40"/>
      <c r="D87" s="227" t="s">
        <v>269</v>
      </c>
      <c r="E87" s="40"/>
      <c r="F87" s="273" t="s">
        <v>506</v>
      </c>
      <c r="G87" s="40"/>
      <c r="H87" s="40"/>
      <c r="I87" s="136"/>
      <c r="J87" s="40"/>
      <c r="K87" s="40"/>
      <c r="L87" s="44"/>
      <c r="M87" s="274"/>
      <c r="N87" s="84"/>
      <c r="O87" s="84"/>
      <c r="P87" s="84"/>
      <c r="Q87" s="84"/>
      <c r="R87" s="84"/>
      <c r="S87" s="84"/>
      <c r="T87" s="85"/>
      <c r="AT87" s="17" t="s">
        <v>269</v>
      </c>
      <c r="AU87" s="17" t="s">
        <v>89</v>
      </c>
    </row>
    <row r="88" s="1" customFormat="1" ht="16.5" customHeight="1">
      <c r="B88" s="39"/>
      <c r="C88" s="212" t="s">
        <v>155</v>
      </c>
      <c r="D88" s="212" t="s">
        <v>144</v>
      </c>
      <c r="E88" s="213" t="s">
        <v>507</v>
      </c>
      <c r="F88" s="214" t="s">
        <v>508</v>
      </c>
      <c r="G88" s="215" t="s">
        <v>213</v>
      </c>
      <c r="H88" s="216">
        <v>1</v>
      </c>
      <c r="I88" s="217"/>
      <c r="J88" s="218">
        <f>ROUND(I88*H88,2)</f>
        <v>0</v>
      </c>
      <c r="K88" s="214" t="s">
        <v>39</v>
      </c>
      <c r="L88" s="44"/>
      <c r="M88" s="258" t="s">
        <v>39</v>
      </c>
      <c r="N88" s="259" t="s">
        <v>50</v>
      </c>
      <c r="O88" s="260"/>
      <c r="P88" s="261">
        <f>O88*H88</f>
        <v>0</v>
      </c>
      <c r="Q88" s="261">
        <v>0</v>
      </c>
      <c r="R88" s="261">
        <f>Q88*H88</f>
        <v>0</v>
      </c>
      <c r="S88" s="261">
        <v>0</v>
      </c>
      <c r="T88" s="262">
        <f>S88*H88</f>
        <v>0</v>
      </c>
      <c r="AR88" s="223" t="s">
        <v>501</v>
      </c>
      <c r="AT88" s="223" t="s">
        <v>144</v>
      </c>
      <c r="AU88" s="223" t="s">
        <v>89</v>
      </c>
      <c r="AY88" s="17" t="s">
        <v>142</v>
      </c>
      <c r="BE88" s="224">
        <f>IF(N88="základní",J88,0)</f>
        <v>0</v>
      </c>
      <c r="BF88" s="224">
        <f>IF(N88="snížená",J88,0)</f>
        <v>0</v>
      </c>
      <c r="BG88" s="224">
        <f>IF(N88="zákl. přenesená",J88,0)</f>
        <v>0</v>
      </c>
      <c r="BH88" s="224">
        <f>IF(N88="sníž. přenesená",J88,0)</f>
        <v>0</v>
      </c>
      <c r="BI88" s="224">
        <f>IF(N88="nulová",J88,0)</f>
        <v>0</v>
      </c>
      <c r="BJ88" s="17" t="s">
        <v>87</v>
      </c>
      <c r="BK88" s="224">
        <f>ROUND(I88*H88,2)</f>
        <v>0</v>
      </c>
      <c r="BL88" s="17" t="s">
        <v>501</v>
      </c>
      <c r="BM88" s="223" t="s">
        <v>509</v>
      </c>
    </row>
    <row r="89" s="1" customFormat="1" ht="6.96" customHeight="1">
      <c r="B89" s="59"/>
      <c r="C89" s="60"/>
      <c r="D89" s="60"/>
      <c r="E89" s="60"/>
      <c r="F89" s="60"/>
      <c r="G89" s="60"/>
      <c r="H89" s="60"/>
      <c r="I89" s="162"/>
      <c r="J89" s="60"/>
      <c r="K89" s="60"/>
      <c r="L89" s="44"/>
    </row>
  </sheetData>
  <sheetProtection sheet="1" autoFilter="0" formatColumns="0" formatRows="0" objects="1" scenarios="1" spinCount="100000" saltValue="AtkO1k/37wqZEEBhpwEnhRksdWhRR7XoQAjcIaJ4WyXoLF8pco8Q+6nlc4t/1CEW2ZBVmi+DhEckHFwXnkuqMg==" hashValue="hO1nVZKNovvZEakQNN+jFP3KMZj4nNfL8d2f1EmYpxJZj7MRSy6qs9qpeClpXyBA2rruhF8pplpPRqqk0amqxg==" algorithmName="SHA-512" password="CC35"/>
  <autoFilter ref="C80:K88"/>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8"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110</v>
      </c>
    </row>
    <row r="3" ht="6.96" customHeight="1">
      <c r="B3" s="129"/>
      <c r="C3" s="130"/>
      <c r="D3" s="130"/>
      <c r="E3" s="130"/>
      <c r="F3" s="130"/>
      <c r="G3" s="130"/>
      <c r="H3" s="130"/>
      <c r="I3" s="131"/>
      <c r="J3" s="130"/>
      <c r="K3" s="130"/>
      <c r="L3" s="20"/>
      <c r="AT3" s="17" t="s">
        <v>89</v>
      </c>
    </row>
    <row r="4" ht="24.96" customHeight="1">
      <c r="B4" s="20"/>
      <c r="D4" s="132" t="s">
        <v>116</v>
      </c>
      <c r="L4" s="20"/>
      <c r="M4" s="133" t="s">
        <v>10</v>
      </c>
      <c r="AT4" s="17" t="s">
        <v>4</v>
      </c>
    </row>
    <row r="5" ht="6.96" customHeight="1">
      <c r="B5" s="20"/>
      <c r="L5" s="20"/>
    </row>
    <row r="6" ht="12" customHeight="1">
      <c r="B6" s="20"/>
      <c r="D6" s="134" t="s">
        <v>16</v>
      </c>
      <c r="L6" s="20"/>
    </row>
    <row r="7" ht="16.5" customHeight="1">
      <c r="B7" s="20"/>
      <c r="E7" s="135" t="str">
        <f>'Rekapitulace stavby'!K6</f>
        <v>Rekonstrukce komunikace Na Ovčíně Středokluky</v>
      </c>
      <c r="F7" s="134"/>
      <c r="G7" s="134"/>
      <c r="H7" s="134"/>
      <c r="L7" s="20"/>
    </row>
    <row r="8" s="1" customFormat="1" ht="12" customHeight="1">
      <c r="B8" s="44"/>
      <c r="D8" s="134" t="s">
        <v>117</v>
      </c>
      <c r="I8" s="136"/>
      <c r="L8" s="44"/>
    </row>
    <row r="9" s="1" customFormat="1" ht="36.96" customHeight="1">
      <c r="B9" s="44"/>
      <c r="E9" s="137" t="s">
        <v>510</v>
      </c>
      <c r="F9" s="1"/>
      <c r="G9" s="1"/>
      <c r="H9" s="1"/>
      <c r="I9" s="136"/>
      <c r="L9" s="44"/>
    </row>
    <row r="10" s="1" customFormat="1">
      <c r="B10" s="44"/>
      <c r="I10" s="136"/>
      <c r="L10" s="44"/>
    </row>
    <row r="11" s="1" customFormat="1" ht="12" customHeight="1">
      <c r="B11" s="44"/>
      <c r="D11" s="134" t="s">
        <v>18</v>
      </c>
      <c r="F11" s="138" t="s">
        <v>19</v>
      </c>
      <c r="I11" s="139" t="s">
        <v>20</v>
      </c>
      <c r="J11" s="138" t="s">
        <v>39</v>
      </c>
      <c r="L11" s="44"/>
    </row>
    <row r="12" s="1" customFormat="1" ht="12" customHeight="1">
      <c r="B12" s="44"/>
      <c r="D12" s="134" t="s">
        <v>22</v>
      </c>
      <c r="F12" s="138" t="s">
        <v>23</v>
      </c>
      <c r="I12" s="139" t="s">
        <v>24</v>
      </c>
      <c r="J12" s="140" t="str">
        <f>'Rekapitulace stavby'!AN8</f>
        <v>23. 2. 2019</v>
      </c>
      <c r="L12" s="44"/>
    </row>
    <row r="13" s="1" customFormat="1" ht="10.8" customHeight="1">
      <c r="B13" s="44"/>
      <c r="I13" s="136"/>
      <c r="L13" s="44"/>
    </row>
    <row r="14" s="1" customFormat="1" ht="12" customHeight="1">
      <c r="B14" s="44"/>
      <c r="D14" s="134" t="s">
        <v>28</v>
      </c>
      <c r="I14" s="139" t="s">
        <v>29</v>
      </c>
      <c r="J14" s="138" t="s">
        <v>30</v>
      </c>
      <c r="L14" s="44"/>
    </row>
    <row r="15" s="1" customFormat="1" ht="18" customHeight="1">
      <c r="B15" s="44"/>
      <c r="E15" s="138" t="s">
        <v>31</v>
      </c>
      <c r="I15" s="139" t="s">
        <v>32</v>
      </c>
      <c r="J15" s="138" t="s">
        <v>33</v>
      </c>
      <c r="L15" s="44"/>
    </row>
    <row r="16" s="1" customFormat="1" ht="6.96" customHeight="1">
      <c r="B16" s="44"/>
      <c r="I16" s="136"/>
      <c r="L16" s="44"/>
    </row>
    <row r="17" s="1" customFormat="1" ht="12" customHeight="1">
      <c r="B17" s="44"/>
      <c r="D17" s="134" t="s">
        <v>34</v>
      </c>
      <c r="I17" s="139" t="s">
        <v>29</v>
      </c>
      <c r="J17" s="33" t="str">
        <f>'Rekapitulace stavby'!AN13</f>
        <v>Vyplň údaj</v>
      </c>
      <c r="L17" s="44"/>
    </row>
    <row r="18" s="1" customFormat="1" ht="18" customHeight="1">
      <c r="B18" s="44"/>
      <c r="E18" s="33" t="str">
        <f>'Rekapitulace stavby'!E14</f>
        <v>Vyplň údaj</v>
      </c>
      <c r="F18" s="138"/>
      <c r="G18" s="138"/>
      <c r="H18" s="138"/>
      <c r="I18" s="139" t="s">
        <v>32</v>
      </c>
      <c r="J18" s="33" t="str">
        <f>'Rekapitulace stavby'!AN14</f>
        <v>Vyplň údaj</v>
      </c>
      <c r="L18" s="44"/>
    </row>
    <row r="19" s="1" customFormat="1" ht="6.96" customHeight="1">
      <c r="B19" s="44"/>
      <c r="I19" s="136"/>
      <c r="L19" s="44"/>
    </row>
    <row r="20" s="1" customFormat="1" ht="12" customHeight="1">
      <c r="B20" s="44"/>
      <c r="D20" s="134" t="s">
        <v>36</v>
      </c>
      <c r="I20" s="139" t="s">
        <v>29</v>
      </c>
      <c r="J20" s="138" t="s">
        <v>37</v>
      </c>
      <c r="L20" s="44"/>
    </row>
    <row r="21" s="1" customFormat="1" ht="18" customHeight="1">
      <c r="B21" s="44"/>
      <c r="E21" s="138" t="s">
        <v>38</v>
      </c>
      <c r="I21" s="139" t="s">
        <v>32</v>
      </c>
      <c r="J21" s="138" t="s">
        <v>39</v>
      </c>
      <c r="L21" s="44"/>
    </row>
    <row r="22" s="1" customFormat="1" ht="6.96" customHeight="1">
      <c r="B22" s="44"/>
      <c r="I22" s="136"/>
      <c r="L22" s="44"/>
    </row>
    <row r="23" s="1" customFormat="1" ht="12" customHeight="1">
      <c r="B23" s="44"/>
      <c r="D23" s="134" t="s">
        <v>41</v>
      </c>
      <c r="I23" s="139" t="s">
        <v>29</v>
      </c>
      <c r="J23" s="138" t="s">
        <v>39</v>
      </c>
      <c r="L23" s="44"/>
    </row>
    <row r="24" s="1" customFormat="1" ht="18" customHeight="1">
      <c r="B24" s="44"/>
      <c r="E24" s="138" t="s">
        <v>42</v>
      </c>
      <c r="I24" s="139" t="s">
        <v>32</v>
      </c>
      <c r="J24" s="138" t="s">
        <v>39</v>
      </c>
      <c r="L24" s="44"/>
    </row>
    <row r="25" s="1" customFormat="1" ht="6.96" customHeight="1">
      <c r="B25" s="44"/>
      <c r="I25" s="136"/>
      <c r="L25" s="44"/>
    </row>
    <row r="26" s="1" customFormat="1" ht="12" customHeight="1">
      <c r="B26" s="44"/>
      <c r="D26" s="134" t="s">
        <v>43</v>
      </c>
      <c r="I26" s="136"/>
      <c r="L26" s="44"/>
    </row>
    <row r="27" s="7" customFormat="1" ht="89.25" customHeight="1">
      <c r="B27" s="141"/>
      <c r="E27" s="142" t="s">
        <v>511</v>
      </c>
      <c r="F27" s="142"/>
      <c r="G27" s="142"/>
      <c r="H27" s="142"/>
      <c r="I27" s="143"/>
      <c r="L27" s="141"/>
    </row>
    <row r="28" s="1" customFormat="1" ht="6.96" customHeight="1">
      <c r="B28" s="44"/>
      <c r="I28" s="136"/>
      <c r="L28" s="44"/>
    </row>
    <row r="29" s="1" customFormat="1" ht="6.96" customHeight="1">
      <c r="B29" s="44"/>
      <c r="D29" s="76"/>
      <c r="E29" s="76"/>
      <c r="F29" s="76"/>
      <c r="G29" s="76"/>
      <c r="H29" s="76"/>
      <c r="I29" s="144"/>
      <c r="J29" s="76"/>
      <c r="K29" s="76"/>
      <c r="L29" s="44"/>
    </row>
    <row r="30" s="1" customFormat="1" ht="25.44" customHeight="1">
      <c r="B30" s="44"/>
      <c r="D30" s="145" t="s">
        <v>45</v>
      </c>
      <c r="I30" s="136"/>
      <c r="J30" s="146">
        <f>ROUND(J81, 2)</f>
        <v>0</v>
      </c>
      <c r="L30" s="44"/>
    </row>
    <row r="31" s="1" customFormat="1" ht="6.96" customHeight="1">
      <c r="B31" s="44"/>
      <c r="D31" s="76"/>
      <c r="E31" s="76"/>
      <c r="F31" s="76"/>
      <c r="G31" s="76"/>
      <c r="H31" s="76"/>
      <c r="I31" s="144"/>
      <c r="J31" s="76"/>
      <c r="K31" s="76"/>
      <c r="L31" s="44"/>
    </row>
    <row r="32" s="1" customFormat="1" ht="14.4" customHeight="1">
      <c r="B32" s="44"/>
      <c r="F32" s="147" t="s">
        <v>47</v>
      </c>
      <c r="I32" s="148" t="s">
        <v>46</v>
      </c>
      <c r="J32" s="147" t="s">
        <v>48</v>
      </c>
      <c r="L32" s="44"/>
    </row>
    <row r="33" s="1" customFormat="1" ht="14.4" customHeight="1">
      <c r="B33" s="44"/>
      <c r="D33" s="149" t="s">
        <v>49</v>
      </c>
      <c r="E33" s="134" t="s">
        <v>50</v>
      </c>
      <c r="F33" s="150">
        <f>ROUND((SUM(BE81:BE85)),  2)</f>
        <v>0</v>
      </c>
      <c r="I33" s="151">
        <v>0.20999999999999999</v>
      </c>
      <c r="J33" s="150">
        <f>ROUND(((SUM(BE81:BE85))*I33),  2)</f>
        <v>0</v>
      </c>
      <c r="L33" s="44"/>
    </row>
    <row r="34" s="1" customFormat="1" ht="14.4" customHeight="1">
      <c r="B34" s="44"/>
      <c r="E34" s="134" t="s">
        <v>51</v>
      </c>
      <c r="F34" s="150">
        <f>ROUND((SUM(BF81:BF85)),  2)</f>
        <v>0</v>
      </c>
      <c r="I34" s="151">
        <v>0.14999999999999999</v>
      </c>
      <c r="J34" s="150">
        <f>ROUND(((SUM(BF81:BF85))*I34),  2)</f>
        <v>0</v>
      </c>
      <c r="L34" s="44"/>
    </row>
    <row r="35" hidden="1" s="1" customFormat="1" ht="14.4" customHeight="1">
      <c r="B35" s="44"/>
      <c r="E35" s="134" t="s">
        <v>52</v>
      </c>
      <c r="F35" s="150">
        <f>ROUND((SUM(BG81:BG85)),  2)</f>
        <v>0</v>
      </c>
      <c r="I35" s="151">
        <v>0.20999999999999999</v>
      </c>
      <c r="J35" s="150">
        <f>0</f>
        <v>0</v>
      </c>
      <c r="L35" s="44"/>
    </row>
    <row r="36" hidden="1" s="1" customFormat="1" ht="14.4" customHeight="1">
      <c r="B36" s="44"/>
      <c r="E36" s="134" t="s">
        <v>53</v>
      </c>
      <c r="F36" s="150">
        <f>ROUND((SUM(BH81:BH85)),  2)</f>
        <v>0</v>
      </c>
      <c r="I36" s="151">
        <v>0.14999999999999999</v>
      </c>
      <c r="J36" s="150">
        <f>0</f>
        <v>0</v>
      </c>
      <c r="L36" s="44"/>
    </row>
    <row r="37" hidden="1" s="1" customFormat="1" ht="14.4" customHeight="1">
      <c r="B37" s="44"/>
      <c r="E37" s="134" t="s">
        <v>54</v>
      </c>
      <c r="F37" s="150">
        <f>ROUND((SUM(BI81:BI85)),  2)</f>
        <v>0</v>
      </c>
      <c r="I37" s="151">
        <v>0</v>
      </c>
      <c r="J37" s="150">
        <f>0</f>
        <v>0</v>
      </c>
      <c r="L37" s="44"/>
    </row>
    <row r="38" s="1" customFormat="1" ht="6.96" customHeight="1">
      <c r="B38" s="44"/>
      <c r="I38" s="136"/>
      <c r="L38" s="44"/>
    </row>
    <row r="39" s="1" customFormat="1" ht="25.44" customHeight="1">
      <c r="B39" s="44"/>
      <c r="C39" s="152"/>
      <c r="D39" s="153" t="s">
        <v>55</v>
      </c>
      <c r="E39" s="154"/>
      <c r="F39" s="154"/>
      <c r="G39" s="155" t="s">
        <v>56</v>
      </c>
      <c r="H39" s="156" t="s">
        <v>57</v>
      </c>
      <c r="I39" s="157"/>
      <c r="J39" s="158">
        <f>SUM(J30:J37)</f>
        <v>0</v>
      </c>
      <c r="K39" s="159"/>
      <c r="L39" s="44"/>
    </row>
    <row r="40" s="1" customFormat="1" ht="14.4" customHeight="1">
      <c r="B40" s="160"/>
      <c r="C40" s="161"/>
      <c r="D40" s="161"/>
      <c r="E40" s="161"/>
      <c r="F40" s="161"/>
      <c r="G40" s="161"/>
      <c r="H40" s="161"/>
      <c r="I40" s="162"/>
      <c r="J40" s="161"/>
      <c r="K40" s="161"/>
      <c r="L40" s="44"/>
    </row>
    <row r="44" s="1" customFormat="1" ht="6.96" customHeight="1">
      <c r="B44" s="163"/>
      <c r="C44" s="164"/>
      <c r="D44" s="164"/>
      <c r="E44" s="164"/>
      <c r="F44" s="164"/>
      <c r="G44" s="164"/>
      <c r="H44" s="164"/>
      <c r="I44" s="165"/>
      <c r="J44" s="164"/>
      <c r="K44" s="164"/>
      <c r="L44" s="44"/>
    </row>
    <row r="45" s="1" customFormat="1" ht="24.96" customHeight="1">
      <c r="B45" s="39"/>
      <c r="C45" s="23" t="s">
        <v>119</v>
      </c>
      <c r="D45" s="40"/>
      <c r="E45" s="40"/>
      <c r="F45" s="40"/>
      <c r="G45" s="40"/>
      <c r="H45" s="40"/>
      <c r="I45" s="136"/>
      <c r="J45" s="40"/>
      <c r="K45" s="40"/>
      <c r="L45" s="44"/>
    </row>
    <row r="46" s="1" customFormat="1" ht="6.96" customHeight="1">
      <c r="B46" s="39"/>
      <c r="C46" s="40"/>
      <c r="D46" s="40"/>
      <c r="E46" s="40"/>
      <c r="F46" s="40"/>
      <c r="G46" s="40"/>
      <c r="H46" s="40"/>
      <c r="I46" s="136"/>
      <c r="J46" s="40"/>
      <c r="K46" s="40"/>
      <c r="L46" s="44"/>
    </row>
    <row r="47" s="1" customFormat="1" ht="12" customHeight="1">
      <c r="B47" s="39"/>
      <c r="C47" s="32" t="s">
        <v>16</v>
      </c>
      <c r="D47" s="40"/>
      <c r="E47" s="40"/>
      <c r="F47" s="40"/>
      <c r="G47" s="40"/>
      <c r="H47" s="40"/>
      <c r="I47" s="136"/>
      <c r="J47" s="40"/>
      <c r="K47" s="40"/>
      <c r="L47" s="44"/>
    </row>
    <row r="48" s="1" customFormat="1" ht="16.5" customHeight="1">
      <c r="B48" s="39"/>
      <c r="C48" s="40"/>
      <c r="D48" s="40"/>
      <c r="E48" s="166" t="str">
        <f>E7</f>
        <v>Rekonstrukce komunikace Na Ovčíně Středokluky</v>
      </c>
      <c r="F48" s="32"/>
      <c r="G48" s="32"/>
      <c r="H48" s="32"/>
      <c r="I48" s="136"/>
      <c r="J48" s="40"/>
      <c r="K48" s="40"/>
      <c r="L48" s="44"/>
    </row>
    <row r="49" s="1" customFormat="1" ht="12" customHeight="1">
      <c r="B49" s="39"/>
      <c r="C49" s="32" t="s">
        <v>117</v>
      </c>
      <c r="D49" s="40"/>
      <c r="E49" s="40"/>
      <c r="F49" s="40"/>
      <c r="G49" s="40"/>
      <c r="H49" s="40"/>
      <c r="I49" s="136"/>
      <c r="J49" s="40"/>
      <c r="K49" s="40"/>
      <c r="L49" s="44"/>
    </row>
    <row r="50" s="1" customFormat="1" ht="16.5" customHeight="1">
      <c r="B50" s="39"/>
      <c r="C50" s="40"/>
      <c r="D50" s="40"/>
      <c r="E50" s="69" t="str">
        <f>E9</f>
        <v xml:space="preserve">SO 402 - veřejné osvětlení </v>
      </c>
      <c r="F50" s="40"/>
      <c r="G50" s="40"/>
      <c r="H50" s="40"/>
      <c r="I50" s="136"/>
      <c r="J50" s="40"/>
      <c r="K50" s="40"/>
      <c r="L50" s="44"/>
    </row>
    <row r="51" s="1" customFormat="1" ht="6.96" customHeight="1">
      <c r="B51" s="39"/>
      <c r="C51" s="40"/>
      <c r="D51" s="40"/>
      <c r="E51" s="40"/>
      <c r="F51" s="40"/>
      <c r="G51" s="40"/>
      <c r="H51" s="40"/>
      <c r="I51" s="136"/>
      <c r="J51" s="40"/>
      <c r="K51" s="40"/>
      <c r="L51" s="44"/>
    </row>
    <row r="52" s="1" customFormat="1" ht="12" customHeight="1">
      <c r="B52" s="39"/>
      <c r="C52" s="32" t="s">
        <v>22</v>
      </c>
      <c r="D52" s="40"/>
      <c r="E52" s="40"/>
      <c r="F52" s="27" t="str">
        <f>F12</f>
        <v>Středokluky, Středočeský kraj</v>
      </c>
      <c r="G52" s="40"/>
      <c r="H52" s="40"/>
      <c r="I52" s="139" t="s">
        <v>24</v>
      </c>
      <c r="J52" s="72" t="str">
        <f>IF(J12="","",J12)</f>
        <v>23. 2. 2019</v>
      </c>
      <c r="K52" s="40"/>
      <c r="L52" s="44"/>
    </row>
    <row r="53" s="1" customFormat="1" ht="6.96" customHeight="1">
      <c r="B53" s="39"/>
      <c r="C53" s="40"/>
      <c r="D53" s="40"/>
      <c r="E53" s="40"/>
      <c r="F53" s="40"/>
      <c r="G53" s="40"/>
      <c r="H53" s="40"/>
      <c r="I53" s="136"/>
      <c r="J53" s="40"/>
      <c r="K53" s="40"/>
      <c r="L53" s="44"/>
    </row>
    <row r="54" s="1" customFormat="1" ht="15.15" customHeight="1">
      <c r="B54" s="39"/>
      <c r="C54" s="32" t="s">
        <v>28</v>
      </c>
      <c r="D54" s="40"/>
      <c r="E54" s="40"/>
      <c r="F54" s="27" t="str">
        <f>E15</f>
        <v>Obec Středokluky</v>
      </c>
      <c r="G54" s="40"/>
      <c r="H54" s="40"/>
      <c r="I54" s="139" t="s">
        <v>36</v>
      </c>
      <c r="J54" s="37" t="str">
        <f>E21</f>
        <v>Ing. Robert Juřina_x0009_</v>
      </c>
      <c r="K54" s="40"/>
      <c r="L54" s="44"/>
    </row>
    <row r="55" s="1" customFormat="1" ht="27.9" customHeight="1">
      <c r="B55" s="39"/>
      <c r="C55" s="32" t="s">
        <v>34</v>
      </c>
      <c r="D55" s="40"/>
      <c r="E55" s="40"/>
      <c r="F55" s="27" t="str">
        <f>IF(E18="","",E18)</f>
        <v>Vyplň údaj</v>
      </c>
      <c r="G55" s="40"/>
      <c r="H55" s="40"/>
      <c r="I55" s="139" t="s">
        <v>41</v>
      </c>
      <c r="J55" s="37" t="str">
        <f>E24</f>
        <v>Bc. Monika Michálková</v>
      </c>
      <c r="K55" s="40"/>
      <c r="L55" s="44"/>
    </row>
    <row r="56" s="1" customFormat="1" ht="10.32" customHeight="1">
      <c r="B56" s="39"/>
      <c r="C56" s="40"/>
      <c r="D56" s="40"/>
      <c r="E56" s="40"/>
      <c r="F56" s="40"/>
      <c r="G56" s="40"/>
      <c r="H56" s="40"/>
      <c r="I56" s="136"/>
      <c r="J56" s="40"/>
      <c r="K56" s="40"/>
      <c r="L56" s="44"/>
    </row>
    <row r="57" s="1" customFormat="1" ht="29.28" customHeight="1">
      <c r="B57" s="39"/>
      <c r="C57" s="167" t="s">
        <v>120</v>
      </c>
      <c r="D57" s="168"/>
      <c r="E57" s="168"/>
      <c r="F57" s="168"/>
      <c r="G57" s="168"/>
      <c r="H57" s="168"/>
      <c r="I57" s="169"/>
      <c r="J57" s="170" t="s">
        <v>121</v>
      </c>
      <c r="K57" s="168"/>
      <c r="L57" s="44"/>
    </row>
    <row r="58" s="1" customFormat="1" ht="10.32" customHeight="1">
      <c r="B58" s="39"/>
      <c r="C58" s="40"/>
      <c r="D58" s="40"/>
      <c r="E58" s="40"/>
      <c r="F58" s="40"/>
      <c r="G58" s="40"/>
      <c r="H58" s="40"/>
      <c r="I58" s="136"/>
      <c r="J58" s="40"/>
      <c r="K58" s="40"/>
      <c r="L58" s="44"/>
    </row>
    <row r="59" s="1" customFormat="1" ht="22.8" customHeight="1">
      <c r="B59" s="39"/>
      <c r="C59" s="171" t="s">
        <v>77</v>
      </c>
      <c r="D59" s="40"/>
      <c r="E59" s="40"/>
      <c r="F59" s="40"/>
      <c r="G59" s="40"/>
      <c r="H59" s="40"/>
      <c r="I59" s="136"/>
      <c r="J59" s="102">
        <f>J81</f>
        <v>0</v>
      </c>
      <c r="K59" s="40"/>
      <c r="L59" s="44"/>
      <c r="AU59" s="17" t="s">
        <v>122</v>
      </c>
    </row>
    <row r="60" s="8" customFormat="1" ht="24.96" customHeight="1">
      <c r="B60" s="172"/>
      <c r="C60" s="173"/>
      <c r="D60" s="174" t="s">
        <v>495</v>
      </c>
      <c r="E60" s="175"/>
      <c r="F60" s="175"/>
      <c r="G60" s="175"/>
      <c r="H60" s="175"/>
      <c r="I60" s="176"/>
      <c r="J60" s="177">
        <f>J82</f>
        <v>0</v>
      </c>
      <c r="K60" s="173"/>
      <c r="L60" s="178"/>
    </row>
    <row r="61" s="9" customFormat="1" ht="19.92" customHeight="1">
      <c r="B61" s="179"/>
      <c r="C61" s="180"/>
      <c r="D61" s="181" t="s">
        <v>496</v>
      </c>
      <c r="E61" s="182"/>
      <c r="F61" s="182"/>
      <c r="G61" s="182"/>
      <c r="H61" s="182"/>
      <c r="I61" s="183"/>
      <c r="J61" s="184">
        <f>J83</f>
        <v>0</v>
      </c>
      <c r="K61" s="180"/>
      <c r="L61" s="185"/>
    </row>
    <row r="62" s="1" customFormat="1" ht="21.84" customHeight="1">
      <c r="B62" s="39"/>
      <c r="C62" s="40"/>
      <c r="D62" s="40"/>
      <c r="E62" s="40"/>
      <c r="F62" s="40"/>
      <c r="G62" s="40"/>
      <c r="H62" s="40"/>
      <c r="I62" s="136"/>
      <c r="J62" s="40"/>
      <c r="K62" s="40"/>
      <c r="L62" s="44"/>
    </row>
    <row r="63" s="1" customFormat="1" ht="6.96" customHeight="1">
      <c r="B63" s="59"/>
      <c r="C63" s="60"/>
      <c r="D63" s="60"/>
      <c r="E63" s="60"/>
      <c r="F63" s="60"/>
      <c r="G63" s="60"/>
      <c r="H63" s="60"/>
      <c r="I63" s="162"/>
      <c r="J63" s="60"/>
      <c r="K63" s="60"/>
      <c r="L63" s="44"/>
    </row>
    <row r="67" s="1" customFormat="1" ht="6.96" customHeight="1">
      <c r="B67" s="61"/>
      <c r="C67" s="62"/>
      <c r="D67" s="62"/>
      <c r="E67" s="62"/>
      <c r="F67" s="62"/>
      <c r="G67" s="62"/>
      <c r="H67" s="62"/>
      <c r="I67" s="165"/>
      <c r="J67" s="62"/>
      <c r="K67" s="62"/>
      <c r="L67" s="44"/>
    </row>
    <row r="68" s="1" customFormat="1" ht="24.96" customHeight="1">
      <c r="B68" s="39"/>
      <c r="C68" s="23" t="s">
        <v>127</v>
      </c>
      <c r="D68" s="40"/>
      <c r="E68" s="40"/>
      <c r="F68" s="40"/>
      <c r="G68" s="40"/>
      <c r="H68" s="40"/>
      <c r="I68" s="136"/>
      <c r="J68" s="40"/>
      <c r="K68" s="40"/>
      <c r="L68" s="44"/>
    </row>
    <row r="69" s="1" customFormat="1" ht="6.96" customHeight="1">
      <c r="B69" s="39"/>
      <c r="C69" s="40"/>
      <c r="D69" s="40"/>
      <c r="E69" s="40"/>
      <c r="F69" s="40"/>
      <c r="G69" s="40"/>
      <c r="H69" s="40"/>
      <c r="I69" s="136"/>
      <c r="J69" s="40"/>
      <c r="K69" s="40"/>
      <c r="L69" s="44"/>
    </row>
    <row r="70" s="1" customFormat="1" ht="12" customHeight="1">
      <c r="B70" s="39"/>
      <c r="C70" s="32" t="s">
        <v>16</v>
      </c>
      <c r="D70" s="40"/>
      <c r="E70" s="40"/>
      <c r="F70" s="40"/>
      <c r="G70" s="40"/>
      <c r="H70" s="40"/>
      <c r="I70" s="136"/>
      <c r="J70" s="40"/>
      <c r="K70" s="40"/>
      <c r="L70" s="44"/>
    </row>
    <row r="71" s="1" customFormat="1" ht="16.5" customHeight="1">
      <c r="B71" s="39"/>
      <c r="C71" s="40"/>
      <c r="D71" s="40"/>
      <c r="E71" s="166" t="str">
        <f>E7</f>
        <v>Rekonstrukce komunikace Na Ovčíně Středokluky</v>
      </c>
      <c r="F71" s="32"/>
      <c r="G71" s="32"/>
      <c r="H71" s="32"/>
      <c r="I71" s="136"/>
      <c r="J71" s="40"/>
      <c r="K71" s="40"/>
      <c r="L71" s="44"/>
    </row>
    <row r="72" s="1" customFormat="1" ht="12" customHeight="1">
      <c r="B72" s="39"/>
      <c r="C72" s="32" t="s">
        <v>117</v>
      </c>
      <c r="D72" s="40"/>
      <c r="E72" s="40"/>
      <c r="F72" s="40"/>
      <c r="G72" s="40"/>
      <c r="H72" s="40"/>
      <c r="I72" s="136"/>
      <c r="J72" s="40"/>
      <c r="K72" s="40"/>
      <c r="L72" s="44"/>
    </row>
    <row r="73" s="1" customFormat="1" ht="16.5" customHeight="1">
      <c r="B73" s="39"/>
      <c r="C73" s="40"/>
      <c r="D73" s="40"/>
      <c r="E73" s="69" t="str">
        <f>E9</f>
        <v xml:space="preserve">SO 402 - veřejné osvětlení </v>
      </c>
      <c r="F73" s="40"/>
      <c r="G73" s="40"/>
      <c r="H73" s="40"/>
      <c r="I73" s="136"/>
      <c r="J73" s="40"/>
      <c r="K73" s="40"/>
      <c r="L73" s="44"/>
    </row>
    <row r="74" s="1" customFormat="1" ht="6.96" customHeight="1">
      <c r="B74" s="39"/>
      <c r="C74" s="40"/>
      <c r="D74" s="40"/>
      <c r="E74" s="40"/>
      <c r="F74" s="40"/>
      <c r="G74" s="40"/>
      <c r="H74" s="40"/>
      <c r="I74" s="136"/>
      <c r="J74" s="40"/>
      <c r="K74" s="40"/>
      <c r="L74" s="44"/>
    </row>
    <row r="75" s="1" customFormat="1" ht="12" customHeight="1">
      <c r="B75" s="39"/>
      <c r="C75" s="32" t="s">
        <v>22</v>
      </c>
      <c r="D75" s="40"/>
      <c r="E75" s="40"/>
      <c r="F75" s="27" t="str">
        <f>F12</f>
        <v>Středokluky, Středočeský kraj</v>
      </c>
      <c r="G75" s="40"/>
      <c r="H75" s="40"/>
      <c r="I75" s="139" t="s">
        <v>24</v>
      </c>
      <c r="J75" s="72" t="str">
        <f>IF(J12="","",J12)</f>
        <v>23. 2. 2019</v>
      </c>
      <c r="K75" s="40"/>
      <c r="L75" s="44"/>
    </row>
    <row r="76" s="1" customFormat="1" ht="6.96" customHeight="1">
      <c r="B76" s="39"/>
      <c r="C76" s="40"/>
      <c r="D76" s="40"/>
      <c r="E76" s="40"/>
      <c r="F76" s="40"/>
      <c r="G76" s="40"/>
      <c r="H76" s="40"/>
      <c r="I76" s="136"/>
      <c r="J76" s="40"/>
      <c r="K76" s="40"/>
      <c r="L76" s="44"/>
    </row>
    <row r="77" s="1" customFormat="1" ht="15.15" customHeight="1">
      <c r="B77" s="39"/>
      <c r="C77" s="32" t="s">
        <v>28</v>
      </c>
      <c r="D77" s="40"/>
      <c r="E77" s="40"/>
      <c r="F77" s="27" t="str">
        <f>E15</f>
        <v>Obec Středokluky</v>
      </c>
      <c r="G77" s="40"/>
      <c r="H77" s="40"/>
      <c r="I77" s="139" t="s">
        <v>36</v>
      </c>
      <c r="J77" s="37" t="str">
        <f>E21</f>
        <v>Ing. Robert Juřina_x0009_</v>
      </c>
      <c r="K77" s="40"/>
      <c r="L77" s="44"/>
    </row>
    <row r="78" s="1" customFormat="1" ht="27.9" customHeight="1">
      <c r="B78" s="39"/>
      <c r="C78" s="32" t="s">
        <v>34</v>
      </c>
      <c r="D78" s="40"/>
      <c r="E78" s="40"/>
      <c r="F78" s="27" t="str">
        <f>IF(E18="","",E18)</f>
        <v>Vyplň údaj</v>
      </c>
      <c r="G78" s="40"/>
      <c r="H78" s="40"/>
      <c r="I78" s="139" t="s">
        <v>41</v>
      </c>
      <c r="J78" s="37" t="str">
        <f>E24</f>
        <v>Bc. Monika Michálková</v>
      </c>
      <c r="K78" s="40"/>
      <c r="L78" s="44"/>
    </row>
    <row r="79" s="1" customFormat="1" ht="10.32" customHeight="1">
      <c r="B79" s="39"/>
      <c r="C79" s="40"/>
      <c r="D79" s="40"/>
      <c r="E79" s="40"/>
      <c r="F79" s="40"/>
      <c r="G79" s="40"/>
      <c r="H79" s="40"/>
      <c r="I79" s="136"/>
      <c r="J79" s="40"/>
      <c r="K79" s="40"/>
      <c r="L79" s="44"/>
    </row>
    <row r="80" s="10" customFormat="1" ht="29.28" customHeight="1">
      <c r="B80" s="186"/>
      <c r="C80" s="187" t="s">
        <v>128</v>
      </c>
      <c r="D80" s="188" t="s">
        <v>64</v>
      </c>
      <c r="E80" s="188" t="s">
        <v>60</v>
      </c>
      <c r="F80" s="188" t="s">
        <v>61</v>
      </c>
      <c r="G80" s="188" t="s">
        <v>129</v>
      </c>
      <c r="H80" s="188" t="s">
        <v>130</v>
      </c>
      <c r="I80" s="189" t="s">
        <v>131</v>
      </c>
      <c r="J80" s="188" t="s">
        <v>121</v>
      </c>
      <c r="K80" s="190" t="s">
        <v>132</v>
      </c>
      <c r="L80" s="191"/>
      <c r="M80" s="92" t="s">
        <v>39</v>
      </c>
      <c r="N80" s="93" t="s">
        <v>49</v>
      </c>
      <c r="O80" s="93" t="s">
        <v>133</v>
      </c>
      <c r="P80" s="93" t="s">
        <v>134</v>
      </c>
      <c r="Q80" s="93" t="s">
        <v>135</v>
      </c>
      <c r="R80" s="93" t="s">
        <v>136</v>
      </c>
      <c r="S80" s="93" t="s">
        <v>137</v>
      </c>
      <c r="T80" s="94" t="s">
        <v>138</v>
      </c>
    </row>
    <row r="81" s="1" customFormat="1" ht="22.8" customHeight="1">
      <c r="B81" s="39"/>
      <c r="C81" s="99" t="s">
        <v>139</v>
      </c>
      <c r="D81" s="40"/>
      <c r="E81" s="40"/>
      <c r="F81" s="40"/>
      <c r="G81" s="40"/>
      <c r="H81" s="40"/>
      <c r="I81" s="136"/>
      <c r="J81" s="192">
        <f>BK81</f>
        <v>0</v>
      </c>
      <c r="K81" s="40"/>
      <c r="L81" s="44"/>
      <c r="M81" s="95"/>
      <c r="N81" s="96"/>
      <c r="O81" s="96"/>
      <c r="P81" s="193">
        <f>P82</f>
        <v>0</v>
      </c>
      <c r="Q81" s="96"/>
      <c r="R81" s="193">
        <f>R82</f>
        <v>0</v>
      </c>
      <c r="S81" s="96"/>
      <c r="T81" s="194">
        <f>T82</f>
        <v>0</v>
      </c>
      <c r="AT81" s="17" t="s">
        <v>78</v>
      </c>
      <c r="AU81" s="17" t="s">
        <v>122</v>
      </c>
      <c r="BK81" s="195">
        <f>BK82</f>
        <v>0</v>
      </c>
    </row>
    <row r="82" s="11" customFormat="1" ht="25.92" customHeight="1">
      <c r="B82" s="196"/>
      <c r="C82" s="197"/>
      <c r="D82" s="198" t="s">
        <v>78</v>
      </c>
      <c r="E82" s="199" t="s">
        <v>246</v>
      </c>
      <c r="F82" s="199" t="s">
        <v>497</v>
      </c>
      <c r="G82" s="197"/>
      <c r="H82" s="197"/>
      <c r="I82" s="200"/>
      <c r="J82" s="201">
        <f>BK82</f>
        <v>0</v>
      </c>
      <c r="K82" s="197"/>
      <c r="L82" s="202"/>
      <c r="M82" s="203"/>
      <c r="N82" s="204"/>
      <c r="O82" s="204"/>
      <c r="P82" s="205">
        <f>P83</f>
        <v>0</v>
      </c>
      <c r="Q82" s="204"/>
      <c r="R82" s="205">
        <f>R83</f>
        <v>0</v>
      </c>
      <c r="S82" s="204"/>
      <c r="T82" s="206">
        <f>T83</f>
        <v>0</v>
      </c>
      <c r="AR82" s="207" t="s">
        <v>155</v>
      </c>
      <c r="AT82" s="208" t="s">
        <v>78</v>
      </c>
      <c r="AU82" s="208" t="s">
        <v>79</v>
      </c>
      <c r="AY82" s="207" t="s">
        <v>142</v>
      </c>
      <c r="BK82" s="209">
        <f>BK83</f>
        <v>0</v>
      </c>
    </row>
    <row r="83" s="11" customFormat="1" ht="22.8" customHeight="1">
      <c r="B83" s="196"/>
      <c r="C83" s="197"/>
      <c r="D83" s="198" t="s">
        <v>78</v>
      </c>
      <c r="E83" s="210" t="s">
        <v>498</v>
      </c>
      <c r="F83" s="210" t="s">
        <v>499</v>
      </c>
      <c r="G83" s="197"/>
      <c r="H83" s="197"/>
      <c r="I83" s="200"/>
      <c r="J83" s="211">
        <f>BK83</f>
        <v>0</v>
      </c>
      <c r="K83" s="197"/>
      <c r="L83" s="202"/>
      <c r="M83" s="203"/>
      <c r="N83" s="204"/>
      <c r="O83" s="204"/>
      <c r="P83" s="205">
        <f>SUM(P84:P85)</f>
        <v>0</v>
      </c>
      <c r="Q83" s="204"/>
      <c r="R83" s="205">
        <f>SUM(R84:R85)</f>
        <v>0</v>
      </c>
      <c r="S83" s="204"/>
      <c r="T83" s="206">
        <f>SUM(T84:T85)</f>
        <v>0</v>
      </c>
      <c r="AR83" s="207" t="s">
        <v>155</v>
      </c>
      <c r="AT83" s="208" t="s">
        <v>78</v>
      </c>
      <c r="AU83" s="208" t="s">
        <v>87</v>
      </c>
      <c r="AY83" s="207" t="s">
        <v>142</v>
      </c>
      <c r="BK83" s="209">
        <f>SUM(BK84:BK85)</f>
        <v>0</v>
      </c>
    </row>
    <row r="84" s="1" customFormat="1" ht="16.5" customHeight="1">
      <c r="B84" s="39"/>
      <c r="C84" s="212" t="s">
        <v>87</v>
      </c>
      <c r="D84" s="212" t="s">
        <v>144</v>
      </c>
      <c r="E84" s="213" t="s">
        <v>207</v>
      </c>
      <c r="F84" s="214" t="s">
        <v>512</v>
      </c>
      <c r="G84" s="215" t="s">
        <v>479</v>
      </c>
      <c r="H84" s="216">
        <v>10</v>
      </c>
      <c r="I84" s="217"/>
      <c r="J84" s="218">
        <f>ROUND(I84*H84,2)</f>
        <v>0</v>
      </c>
      <c r="K84" s="214" t="s">
        <v>39</v>
      </c>
      <c r="L84" s="44"/>
      <c r="M84" s="219" t="s">
        <v>39</v>
      </c>
      <c r="N84" s="220" t="s">
        <v>50</v>
      </c>
      <c r="O84" s="84"/>
      <c r="P84" s="221">
        <f>O84*H84</f>
        <v>0</v>
      </c>
      <c r="Q84" s="221">
        <v>0</v>
      </c>
      <c r="R84" s="221">
        <f>Q84*H84</f>
        <v>0</v>
      </c>
      <c r="S84" s="221">
        <v>0</v>
      </c>
      <c r="T84" s="222">
        <f>S84*H84</f>
        <v>0</v>
      </c>
      <c r="AR84" s="223" t="s">
        <v>501</v>
      </c>
      <c r="AT84" s="223" t="s">
        <v>144</v>
      </c>
      <c r="AU84" s="223" t="s">
        <v>89</v>
      </c>
      <c r="AY84" s="17" t="s">
        <v>142</v>
      </c>
      <c r="BE84" s="224">
        <f>IF(N84="základní",J84,0)</f>
        <v>0</v>
      </c>
      <c r="BF84" s="224">
        <f>IF(N84="snížená",J84,0)</f>
        <v>0</v>
      </c>
      <c r="BG84" s="224">
        <f>IF(N84="zákl. přenesená",J84,0)</f>
        <v>0</v>
      </c>
      <c r="BH84" s="224">
        <f>IF(N84="sníž. přenesená",J84,0)</f>
        <v>0</v>
      </c>
      <c r="BI84" s="224">
        <f>IF(N84="nulová",J84,0)</f>
        <v>0</v>
      </c>
      <c r="BJ84" s="17" t="s">
        <v>87</v>
      </c>
      <c r="BK84" s="224">
        <f>ROUND(I84*H84,2)</f>
        <v>0</v>
      </c>
      <c r="BL84" s="17" t="s">
        <v>501</v>
      </c>
      <c r="BM84" s="223" t="s">
        <v>513</v>
      </c>
    </row>
    <row r="85" s="1" customFormat="1">
      <c r="B85" s="39"/>
      <c r="C85" s="40"/>
      <c r="D85" s="227" t="s">
        <v>269</v>
      </c>
      <c r="E85" s="40"/>
      <c r="F85" s="273" t="s">
        <v>514</v>
      </c>
      <c r="G85" s="40"/>
      <c r="H85" s="40"/>
      <c r="I85" s="136"/>
      <c r="J85" s="40"/>
      <c r="K85" s="40"/>
      <c r="L85" s="44"/>
      <c r="M85" s="278"/>
      <c r="N85" s="260"/>
      <c r="O85" s="260"/>
      <c r="P85" s="260"/>
      <c r="Q85" s="260"/>
      <c r="R85" s="260"/>
      <c r="S85" s="260"/>
      <c r="T85" s="279"/>
      <c r="AT85" s="17" t="s">
        <v>269</v>
      </c>
      <c r="AU85" s="17" t="s">
        <v>89</v>
      </c>
    </row>
    <row r="86" s="1" customFormat="1" ht="6.96" customHeight="1">
      <c r="B86" s="59"/>
      <c r="C86" s="60"/>
      <c r="D86" s="60"/>
      <c r="E86" s="60"/>
      <c r="F86" s="60"/>
      <c r="G86" s="60"/>
      <c r="H86" s="60"/>
      <c r="I86" s="162"/>
      <c r="J86" s="60"/>
      <c r="K86" s="60"/>
      <c r="L86" s="44"/>
    </row>
  </sheetData>
  <sheetProtection sheet="1" autoFilter="0" formatColumns="0" formatRows="0" objects="1" scenarios="1" spinCount="100000" saltValue="qJgyLk9pRF6AGxdHU4g9C/LTRgky0iaXDfFVZDy1WazCC4kRyrHfTpmmjTI92yhzin/CtjNe+xFwRc4O61Nl1w==" hashValue="rudmnZGlS/Ce8OYyJxzxe5dd2BludiVD6g52H09jUpNSaeFzf7PMt8E3BFuWUs+k3LI55YZLckTJIYYXooihcA==" algorithmName="SHA-512" password="CC35"/>
  <autoFilter ref="C80:K85"/>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ACG\kros</dc:creator>
  <cp:lastModifiedBy>ACG\kros</cp:lastModifiedBy>
  <dcterms:created xsi:type="dcterms:W3CDTF">2019-02-28T08:26:38Z</dcterms:created>
  <dcterms:modified xsi:type="dcterms:W3CDTF">2019-02-28T08:26:44Z</dcterms:modified>
</cp:coreProperties>
</file>