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codeName="ThisWorkbook" defaultThemeVersion="166925"/>
  <xr:revisionPtr revIDLastSave="717" documentId="8_{AC5BF70D-ABD6-4657-9F4B-1BB26D3E1213}" xr6:coauthVersionLast="47" xr6:coauthVersionMax="47" xr10:uidLastSave="{D820FDB7-65BF-48C6-A6C3-3659E70BEC06}"/>
  <bookViews>
    <workbookView xWindow="28680" yWindow="-120" windowWidth="29040" windowHeight="15720" activeTab="1" xr2:uid="{00000000-000D-0000-FFFF-FFFF00000000}"/>
  </bookViews>
  <sheets>
    <sheet name="Data" sheetId="1" r:id="rId1"/>
    <sheet name="Návrh rozpočtu" sheetId="2" r:id="rId2"/>
  </sheets>
  <definedNames>
    <definedName name="JR_PAGE_ANCHOR_0_1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J16" i="2"/>
  <c r="I5" i="2"/>
  <c r="I4" i="2" l="1"/>
  <c r="D5" i="2" l="1"/>
  <c r="E5" i="2"/>
  <c r="F5" i="2"/>
  <c r="G5" i="2"/>
  <c r="H5" i="2"/>
  <c r="C5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C56" i="2"/>
  <c r="D56" i="2"/>
  <c r="E56" i="2"/>
  <c r="F56" i="2"/>
  <c r="G56" i="2"/>
  <c r="H56" i="2"/>
  <c r="I56" i="2"/>
  <c r="C57" i="2"/>
  <c r="D57" i="2"/>
  <c r="E57" i="2"/>
  <c r="F57" i="2"/>
  <c r="G57" i="2"/>
  <c r="H57" i="2"/>
  <c r="I57" i="2"/>
  <c r="C58" i="2"/>
  <c r="D58" i="2"/>
  <c r="E58" i="2"/>
  <c r="F58" i="2"/>
  <c r="G58" i="2"/>
  <c r="H58" i="2"/>
  <c r="I58" i="2"/>
  <c r="C59" i="2"/>
  <c r="D59" i="2"/>
  <c r="E59" i="2"/>
  <c r="F59" i="2"/>
  <c r="G59" i="2"/>
  <c r="H59" i="2"/>
  <c r="I59" i="2"/>
  <c r="C60" i="2"/>
  <c r="D60" i="2"/>
  <c r="E60" i="2"/>
  <c r="F60" i="2"/>
  <c r="G60" i="2"/>
  <c r="H60" i="2"/>
  <c r="I60" i="2"/>
  <c r="C61" i="2"/>
  <c r="D61" i="2"/>
  <c r="E61" i="2"/>
  <c r="F61" i="2"/>
  <c r="G61" i="2"/>
  <c r="H61" i="2"/>
  <c r="I61" i="2"/>
  <c r="C62" i="2"/>
  <c r="D62" i="2"/>
  <c r="E62" i="2"/>
  <c r="F62" i="2"/>
  <c r="G62" i="2"/>
  <c r="H62" i="2"/>
  <c r="I62" i="2"/>
  <c r="C63" i="2"/>
  <c r="D63" i="2"/>
  <c r="E63" i="2"/>
  <c r="F63" i="2"/>
  <c r="G63" i="2"/>
  <c r="H63" i="2"/>
  <c r="I63" i="2"/>
  <c r="C64" i="2"/>
  <c r="D64" i="2"/>
  <c r="E64" i="2"/>
  <c r="F64" i="2"/>
  <c r="G64" i="2"/>
  <c r="H64" i="2"/>
  <c r="I64" i="2"/>
  <c r="C65" i="2"/>
  <c r="D65" i="2"/>
  <c r="E65" i="2"/>
  <c r="F65" i="2"/>
  <c r="G65" i="2"/>
  <c r="H65" i="2"/>
  <c r="I65" i="2"/>
  <c r="C66" i="2"/>
  <c r="D66" i="2"/>
  <c r="E66" i="2"/>
  <c r="F66" i="2"/>
  <c r="G66" i="2"/>
  <c r="H66" i="2"/>
  <c r="I66" i="2"/>
  <c r="C67" i="2"/>
  <c r="D67" i="2"/>
  <c r="E67" i="2"/>
  <c r="F67" i="2"/>
  <c r="G67" i="2"/>
  <c r="H67" i="2"/>
  <c r="I67" i="2"/>
  <c r="C68" i="2"/>
  <c r="D68" i="2"/>
  <c r="E68" i="2"/>
  <c r="F68" i="2"/>
  <c r="G68" i="2"/>
  <c r="H68" i="2"/>
  <c r="I68" i="2"/>
  <c r="C69" i="2"/>
  <c r="D69" i="2"/>
  <c r="E69" i="2"/>
  <c r="F69" i="2"/>
  <c r="G69" i="2"/>
  <c r="H69" i="2"/>
  <c r="I69" i="2"/>
  <c r="C70" i="2"/>
  <c r="D70" i="2"/>
  <c r="E70" i="2"/>
  <c r="F70" i="2"/>
  <c r="G70" i="2"/>
  <c r="H70" i="2"/>
  <c r="I70" i="2"/>
  <c r="C71" i="2"/>
  <c r="D71" i="2"/>
  <c r="E71" i="2"/>
  <c r="F71" i="2"/>
  <c r="G71" i="2"/>
  <c r="H71" i="2"/>
  <c r="I71" i="2"/>
  <c r="C72" i="2"/>
  <c r="D72" i="2"/>
  <c r="E72" i="2"/>
  <c r="F72" i="2"/>
  <c r="G72" i="2"/>
  <c r="H72" i="2"/>
  <c r="I72" i="2"/>
  <c r="C73" i="2"/>
  <c r="D73" i="2"/>
  <c r="E73" i="2"/>
  <c r="F73" i="2"/>
  <c r="G73" i="2"/>
  <c r="H73" i="2"/>
  <c r="I73" i="2"/>
  <c r="C74" i="2"/>
  <c r="D74" i="2"/>
  <c r="E74" i="2"/>
  <c r="F74" i="2"/>
  <c r="G74" i="2"/>
  <c r="H74" i="2"/>
  <c r="C76" i="2"/>
  <c r="D76" i="2"/>
  <c r="E76" i="2"/>
  <c r="F76" i="2"/>
  <c r="G76" i="2"/>
  <c r="H76" i="2"/>
  <c r="I30" i="2"/>
  <c r="D30" i="2"/>
  <c r="E30" i="2"/>
  <c r="F30" i="2"/>
  <c r="G30" i="2"/>
  <c r="H30" i="2"/>
  <c r="C30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D6" i="2"/>
  <c r="E6" i="2"/>
  <c r="F6" i="2"/>
  <c r="G6" i="2"/>
  <c r="H6" i="2"/>
  <c r="I6" i="2"/>
  <c r="C6" i="2"/>
  <c r="A60" i="2"/>
  <c r="B60" i="2"/>
  <c r="J60" i="2"/>
  <c r="A61" i="2"/>
  <c r="B61" i="2"/>
  <c r="A62" i="2"/>
  <c r="B62" i="2"/>
  <c r="J62" i="2"/>
  <c r="A63" i="2"/>
  <c r="B63" i="2"/>
  <c r="J63" i="2"/>
  <c r="A64" i="2"/>
  <c r="B64" i="2"/>
  <c r="A65" i="2"/>
  <c r="B65" i="2"/>
  <c r="J65" i="2"/>
  <c r="A66" i="2"/>
  <c r="B66" i="2"/>
  <c r="J66" i="2"/>
  <c r="A67" i="2"/>
  <c r="B67" i="2"/>
  <c r="J67" i="2"/>
  <c r="A68" i="2"/>
  <c r="B68" i="2"/>
  <c r="J68" i="2"/>
  <c r="A69" i="2"/>
  <c r="B69" i="2"/>
  <c r="A70" i="2"/>
  <c r="B70" i="2"/>
  <c r="J70" i="2"/>
  <c r="A71" i="2"/>
  <c r="B71" i="2"/>
  <c r="A72" i="2"/>
  <c r="B72" i="2"/>
  <c r="A73" i="2"/>
  <c r="B73" i="2"/>
  <c r="A76" i="2"/>
  <c r="B76" i="2"/>
  <c r="A37" i="2"/>
  <c r="B37" i="2"/>
  <c r="J37" i="2"/>
  <c r="A38" i="2"/>
  <c r="B38" i="2"/>
  <c r="J38" i="2"/>
  <c r="A39" i="2"/>
  <c r="B39" i="2"/>
  <c r="J39" i="2"/>
  <c r="A40" i="2"/>
  <c r="B40" i="2"/>
  <c r="J40" i="2"/>
  <c r="A41" i="2"/>
  <c r="B41" i="2"/>
  <c r="J41" i="2"/>
  <c r="A42" i="2"/>
  <c r="B42" i="2"/>
  <c r="J42" i="2"/>
  <c r="A43" i="2"/>
  <c r="B43" i="2"/>
  <c r="J43" i="2"/>
  <c r="A44" i="2"/>
  <c r="B44" i="2"/>
  <c r="J44" i="2"/>
  <c r="A45" i="2"/>
  <c r="B45" i="2"/>
  <c r="J45" i="2"/>
  <c r="A46" i="2"/>
  <c r="B46" i="2"/>
  <c r="J46" i="2"/>
  <c r="A47" i="2"/>
  <c r="B47" i="2"/>
  <c r="J47" i="2"/>
  <c r="A48" i="2"/>
  <c r="B48" i="2"/>
  <c r="J48" i="2"/>
  <c r="A49" i="2"/>
  <c r="B49" i="2"/>
  <c r="J49" i="2"/>
  <c r="A50" i="2"/>
  <c r="B50" i="2"/>
  <c r="A51" i="2"/>
  <c r="B51" i="2"/>
  <c r="J51" i="2"/>
  <c r="A52" i="2"/>
  <c r="B52" i="2"/>
  <c r="J52" i="2"/>
  <c r="A53" i="2"/>
  <c r="B53" i="2"/>
  <c r="J53" i="2"/>
  <c r="A54" i="2"/>
  <c r="B54" i="2"/>
  <c r="J54" i="2"/>
  <c r="A55" i="2"/>
  <c r="B55" i="2"/>
  <c r="J55" i="2"/>
  <c r="A56" i="2"/>
  <c r="B56" i="2"/>
  <c r="A57" i="2"/>
  <c r="B57" i="2"/>
  <c r="J57" i="2"/>
  <c r="A58" i="2"/>
  <c r="B58" i="2"/>
  <c r="J58" i="2"/>
  <c r="A59" i="2"/>
  <c r="B59" i="2"/>
  <c r="J59" i="2"/>
  <c r="A3" i="2"/>
  <c r="B4" i="2"/>
  <c r="C4" i="2"/>
  <c r="D4" i="2"/>
  <c r="E4" i="2"/>
  <c r="F4" i="2"/>
  <c r="G4" i="2"/>
  <c r="H4" i="2"/>
  <c r="B5" i="2"/>
  <c r="J5" i="2"/>
  <c r="A6" i="2"/>
  <c r="B6" i="2"/>
  <c r="J6" i="2"/>
  <c r="A7" i="2"/>
  <c r="B7" i="2"/>
  <c r="J7" i="2"/>
  <c r="A8" i="2"/>
  <c r="B8" i="2"/>
  <c r="J8" i="2"/>
  <c r="A9" i="2"/>
  <c r="B9" i="2"/>
  <c r="A10" i="2"/>
  <c r="B10" i="2"/>
  <c r="J10" i="2"/>
  <c r="A11" i="2"/>
  <c r="B11" i="2"/>
  <c r="J11" i="2"/>
  <c r="A12" i="2"/>
  <c r="B12" i="2"/>
  <c r="J12" i="2"/>
  <c r="A13" i="2"/>
  <c r="B13" i="2"/>
  <c r="J13" i="2"/>
  <c r="A14" i="2"/>
  <c r="B14" i="2"/>
  <c r="J14" i="2"/>
  <c r="A15" i="2"/>
  <c r="B15" i="2"/>
  <c r="A16" i="2"/>
  <c r="B16" i="2"/>
  <c r="A17" i="2"/>
  <c r="B17" i="2"/>
  <c r="J17" i="2"/>
  <c r="A18" i="2"/>
  <c r="B18" i="2"/>
  <c r="A19" i="2"/>
  <c r="B19" i="2"/>
  <c r="J19" i="2"/>
  <c r="A20" i="2"/>
  <c r="B20" i="2"/>
  <c r="J20" i="2"/>
  <c r="A21" i="2"/>
  <c r="B21" i="2"/>
  <c r="J21" i="2"/>
  <c r="A22" i="2"/>
  <c r="B22" i="2"/>
  <c r="J22" i="2"/>
  <c r="A23" i="2"/>
  <c r="B23" i="2"/>
  <c r="A24" i="2"/>
  <c r="B24" i="2"/>
  <c r="A25" i="2"/>
  <c r="B25" i="2"/>
  <c r="A28" i="2"/>
  <c r="B29" i="2"/>
  <c r="C29" i="2"/>
  <c r="D29" i="2"/>
  <c r="E29" i="2"/>
  <c r="F29" i="2"/>
  <c r="G29" i="2"/>
  <c r="H29" i="2"/>
  <c r="A30" i="2"/>
  <c r="B30" i="2"/>
  <c r="J30" i="2"/>
  <c r="A31" i="2"/>
  <c r="B31" i="2"/>
  <c r="J31" i="2"/>
  <c r="A32" i="2"/>
  <c r="B32" i="2"/>
  <c r="J32" i="2"/>
  <c r="A33" i="2"/>
  <c r="B33" i="2"/>
  <c r="J33" i="2"/>
  <c r="A34" i="2"/>
  <c r="B34" i="2"/>
  <c r="J34" i="2"/>
  <c r="A35" i="2"/>
  <c r="B35" i="2"/>
  <c r="J35" i="2"/>
  <c r="A36" i="2"/>
  <c r="B36" i="2"/>
  <c r="J36" i="2"/>
  <c r="A1" i="2"/>
  <c r="L38" i="1" l="1"/>
  <c r="L34" i="1"/>
  <c r="L35" i="1"/>
  <c r="L11" i="1"/>
  <c r="L5" i="1"/>
  <c r="L26" i="1" s="1"/>
  <c r="J74" i="1"/>
  <c r="J26" i="1"/>
  <c r="K74" i="1"/>
  <c r="K26" i="1"/>
  <c r="L74" i="1" l="1"/>
  <c r="J76" i="1"/>
  <c r="K76" i="1"/>
  <c r="L76" i="1" l="1"/>
  <c r="I76" i="2" s="1"/>
  <c r="I74" i="2"/>
</calcChain>
</file>

<file path=xl/sharedStrings.xml><?xml version="1.0" encoding="utf-8"?>
<sst xmlns="http://schemas.openxmlformats.org/spreadsheetml/2006/main" count="290" uniqueCount="162">
  <si>
    <t>Schválený rozpočet roku 2022 včetně plnění za předcházející rok</t>
  </si>
  <si>
    <t>Příjmy</t>
  </si>
  <si>
    <t>Schválený rozpočet
2021</t>
  </si>
  <si>
    <t>Upravený rozpočet
2021</t>
  </si>
  <si>
    <t>Skutečnost
2021</t>
  </si>
  <si>
    <t>Schválený
rozpočet
2022</t>
  </si>
  <si>
    <t>Pol</t>
  </si>
  <si>
    <t>Název</t>
  </si>
  <si>
    <t>XXXX</t>
  </si>
  <si>
    <t>Bez paragrafu</t>
  </si>
  <si>
    <t>2310</t>
  </si>
  <si>
    <t>Pitná voda</t>
  </si>
  <si>
    <t>2321</t>
  </si>
  <si>
    <t>Odvádění a čištění odpadních vod a nakládání s kaly</t>
  </si>
  <si>
    <t>2341</t>
  </si>
  <si>
    <t>Vodní díla v zemědělské krajině</t>
  </si>
  <si>
    <t>3111</t>
  </si>
  <si>
    <t>Mateřské školy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</si>
  <si>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</si>
  <si>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</si>
  <si>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</si>
  <si>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</si>
  <si>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</si>
  <si>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</si>
  <si>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</si>
  <si>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</si>
  <si>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</si>
  <si>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</si>
  <si>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3725</t>
  </si>
  <si>
    <t>Využívání a zneškodňování komunálních odpadů</t>
  </si>
  <si>
    <t>3726</t>
  </si>
  <si>
    <t>Využívání a zneškodňování ostatních odpadů</t>
  </si>
  <si>
    <t>3745</t>
  </si>
  <si>
    <t>Péče o vzhled obcí a veřejnou zeleň</t>
  </si>
  <si>
    <t>5512</t>
  </si>
  <si>
    <t>Požární ochrana - dobrovolná část</t>
  </si>
  <si>
    <t>6171</t>
  </si>
  <si>
    <t>Činnost místní správy</t>
  </si>
  <si>
    <t>6330</t>
  </si>
  <si>
    <t>4134</t>
  </si>
  <si>
    <t>Převody z rozpočtových účtů</t>
  </si>
  <si>
    <t>6402</t>
  </si>
  <si>
    <t>Finanční vypořádání</t>
  </si>
  <si>
    <t>Výdaje</t>
  </si>
  <si>
    <t>2212</t>
  </si>
  <si>
    <t>Silnice</t>
  </si>
  <si>
    <t>2219</t>
  </si>
  <si>
    <t>Ostatní záležitosti pozemních komunikací</t>
  </si>
  <si>
    <t>3113</t>
  </si>
  <si>
    <t>Základní školy</t>
  </si>
  <si>
    <t>3319</t>
  </si>
  <si>
    <t>Ostatní záležitosti kultury</t>
  </si>
  <si>
    <t>3326</t>
  </si>
  <si>
    <t>Pořízení,zachování a obnova hodnot míst.kultur,nár,a hist.po</t>
  </si>
  <si>
    <t>3349</t>
  </si>
  <si>
    <t>Ostatní záležitosti sdělovacích prostředků</t>
  </si>
  <si>
    <t>3399</t>
  </si>
  <si>
    <t>Ostatní záležitost kultury, církví a sděl.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</si>
  <si>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</si>
  <si>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</si>
  <si>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</si>
  <si>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</si>
  <si>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</si>
  <si>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</si>
  <si>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</si>
  <si>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</si>
  <si>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</si>
  <si>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</si>
  <si>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</si>
  <si>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</si>
  <si>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</si>
  <si>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</si>
  <si>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</si>
  <si>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 xml:space="preserve">Sběr a svoz ostatních odpadů jiných než nebezpečných a </t>
  </si>
  <si>
    <t>4351</t>
  </si>
  <si>
    <t>Osobní asistence,pečovat.služba a podpora samostat.bydlení</t>
  </si>
  <si>
    <t>5213</t>
  </si>
  <si>
    <t>Krizová opatření</t>
  </si>
  <si>
    <t>5269</t>
  </si>
  <si>
    <t>Ostatní správa v oblasti hosp.opatření pro krizové stavy</t>
  </si>
  <si>
    <t>6112</t>
  </si>
  <si>
    <t>Zastupitelstva obcí</t>
  </si>
  <si>
    <t>6114</t>
  </si>
  <si>
    <t>Volby do Parlamentu ČR</t>
  </si>
  <si>
    <t>6310</t>
  </si>
  <si>
    <t>Obecné příjmy a výdaje z finančních operací</t>
  </si>
  <si>
    <t>6320</t>
  </si>
  <si>
    <t>Pojištění funkčně nespecifikované</t>
  </si>
  <si>
    <t>5345</t>
  </si>
  <si>
    <t>Převody vlastním rozpočtovým účtům</t>
  </si>
  <si>
    <t>Financování</t>
  </si>
  <si>
    <t>8XXX</t>
  </si>
  <si>
    <t>FINANCOVÁNÍ</t>
  </si>
  <si>
    <t>Převod z vlastní pokladny</t>
  </si>
  <si>
    <t>Humanitární a zahraniční pomoc přímá</t>
  </si>
  <si>
    <t>Ostatní činnosti k ochraně přírody a krajiny</t>
  </si>
  <si>
    <t>Ostatní nakládání s odpady</t>
  </si>
  <si>
    <t>Provoz veřejné silniční dopravy</t>
  </si>
  <si>
    <t>Dopravní obslužnost veřejnými službami - linková</t>
  </si>
  <si>
    <t>Volby do zastupitelstev územních samosprávných celků</t>
  </si>
  <si>
    <t>Humanitární zahraniční pomoc přímá</t>
  </si>
  <si>
    <t>2221</t>
  </si>
  <si>
    <t>2292</t>
  </si>
  <si>
    <t>Upravený rozpočet 2022</t>
  </si>
  <si>
    <t>Plnění rozpočtu 09/2022</t>
  </si>
  <si>
    <t>Převody do vlastní pokladny</t>
  </si>
  <si>
    <t>Nájemné za rybník Pod Panskou</t>
  </si>
  <si>
    <t xml:space="preserve">Univerzita 3. věku. </t>
  </si>
  <si>
    <t>Nájemné dle smlouvy s 1VHS.</t>
  </si>
  <si>
    <t>Nájemné Sportovní areál "Koupaliště"</t>
  </si>
  <si>
    <t>Nájmy (odhad)</t>
  </si>
  <si>
    <t xml:space="preserve">Prodej popelnic. </t>
  </si>
  <si>
    <t>Podíl na pokutě.</t>
  </si>
  <si>
    <t>Prodej vybavení.</t>
  </si>
  <si>
    <t xml:space="preserve">Nájemné Cetin, Česká pošta, prodej knih apod. </t>
  </si>
  <si>
    <t>Příspěvek na ubytování a vzdělávání uprchlíků.</t>
  </si>
  <si>
    <t>Platba za dopravní obslužnost Středočeského kraje.</t>
  </si>
  <si>
    <t xml:space="preserve">Měrné a předávací body na vodovodu+opravy.  </t>
  </si>
  <si>
    <t xml:space="preserve">Úpravy na rybníce. </t>
  </si>
  <si>
    <t>Univerzita 3. věku</t>
  </si>
  <si>
    <t xml:space="preserve">Kulturní akce pořádané obcí. </t>
  </si>
  <si>
    <t>Vydávání Středoklucké Střely</t>
  </si>
  <si>
    <t>Dotace spolkům.</t>
  </si>
  <si>
    <t>Opravy majetku.</t>
  </si>
  <si>
    <t xml:space="preserve">Dotace spolkům. Přesné rozdělení až dle žádosti. </t>
  </si>
  <si>
    <t xml:space="preserve">Opravy a doplnění veřejného osvětlení. </t>
  </si>
  <si>
    <t xml:space="preserve">Některé zbytkové položky. </t>
  </si>
  <si>
    <t>Svoz nebezpečného odpadu.</t>
  </si>
  <si>
    <t>Svoz komunálního odpadu - dojde ke zdražení.</t>
  </si>
  <si>
    <t>Svoz tříděného odpadu - dojde ke zdražení.</t>
  </si>
  <si>
    <t>Svoz bioodpadu.</t>
  </si>
  <si>
    <t xml:space="preserve">Pracovní četa, údržba zeleně apod. </t>
  </si>
  <si>
    <t>Příspěvek za dojíždění, nyní není čerpáno.</t>
  </si>
  <si>
    <t xml:space="preserve">Ze zákona musí být. </t>
  </si>
  <si>
    <t>Plat starosty a místostarostů, může být navýšeno.</t>
  </si>
  <si>
    <t>Volby prezidenta republiky</t>
  </si>
  <si>
    <t xml:space="preserve">Odhad. </t>
  </si>
  <si>
    <t>Pomoc uprchlíkům.</t>
  </si>
  <si>
    <t xml:space="preserve">Pojištění obecních budov. </t>
  </si>
  <si>
    <t>Elektronické panely do zastávek.</t>
  </si>
  <si>
    <t>Návrh rozpočtu obce Středokluky na rok 2023</t>
  </si>
  <si>
    <t>IČO 211695115</t>
  </si>
  <si>
    <t>Věcná břemena apod.</t>
  </si>
  <si>
    <t>Celkem</t>
  </si>
  <si>
    <t xml:space="preserve">Záporná částka znamená plus. </t>
  </si>
  <si>
    <t>Návrh rozpočtu 2023</t>
  </si>
  <si>
    <t>tisíce Kč</t>
  </si>
  <si>
    <t>Zveřejněno 28.11.2022</t>
  </si>
  <si>
    <t xml:space="preserve">Budou prezidentské volby. </t>
  </si>
  <si>
    <t>Opravy komunikací.</t>
  </si>
  <si>
    <t xml:space="preserve">Daňové příjmy navýšené o 10 %. </t>
  </si>
  <si>
    <t>Platba za odpady + platby EkoKom.</t>
  </si>
  <si>
    <t>Platby za odpady.</t>
  </si>
  <si>
    <t>Provoz, nákup vybavení.</t>
  </si>
  <si>
    <t>Provoz OÚ, platy obecních zaměstnanců, služby.</t>
  </si>
  <si>
    <t>Územní studie apod.</t>
  </si>
  <si>
    <t>Malá částka na opravy.</t>
  </si>
  <si>
    <t>Poklopy+úpravy na ČOV+přečerpávací nádrž.</t>
  </si>
  <si>
    <t>Příspěvek, ale bude to výrazně více.</t>
  </si>
  <si>
    <t>Posudek na historické sochy (běží)+zajištění.</t>
  </si>
  <si>
    <t>Příspěvek+rekonstrukce+vybavení+strategie.</t>
  </si>
  <si>
    <t xml:space="preserve">Platby za energie (průtok) a rekonstrukcek.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</si>
</sst>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000000"/>
      <name val="SansSerif"/>
      <charset val="238"/>
    </font>
    <font>
      <sz val="7"/>
      <color rgb="FF000000"/>
      <name val="SansSerif"/>
      <family val="2"/>
      <charset val="238"/>
    </font>
    <font>
      <sz val="8"/>
      <color rgb="FF000000"/>
      <name val="SansSerif"/>
      <family val="2"/>
      <charset val="238"/>
    </font>
    <font>
      <sz val="14"/>
      <color rgb="FF000000"/>
      <name val="SansSerif"/>
      <family val="2"/>
      <charset val="238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1"/>
    <xf numFmtId="0" fontId="3" fillId="0" borderId="1"/>
    <xf numFmtId="43" fontId="3" fillId="0" borderId="0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</cellStyleXfs>
  <cellXfs count="45">
    <xf numFmtId="0" fontId="0" fillId="0" borderId="0" xfId="0"/>
    <xf numFmtId="0" fontId="4" fillId="0" borderId="0" xfId="0" applyFont="1"/>
    <xf numFmtId="0" fontId="0" fillId="2" borderId="2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4" fontId="7" fillId="5" borderId="2" xfId="11" applyNumberFormat="1" applyFont="1" applyFill="1" applyBorder="1" applyAlignment="1" applyProtection="1">
      <alignment horizontal="right" vertical="center" wrapText="1"/>
    </xf>
    <xf numFmtId="4" fontId="6" fillId="4" borderId="2" xfId="0" applyNumberFormat="1" applyFont="1" applyFill="1" applyBorder="1" applyAlignment="1" applyProtection="1">
      <alignment vertical="center" wrapText="1"/>
    </xf>
    <xf numFmtId="4" fontId="6" fillId="5" borderId="2" xfId="5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1" fontId="6" fillId="3" borderId="2" xfId="0" applyNumberFormat="1" applyFont="1" applyFill="1" applyBorder="1" applyAlignment="1" applyProtection="1">
      <alignment horizontal="left" vertical="center" wrapText="1"/>
    </xf>
    <xf numFmtId="0" fontId="6" fillId="5" borderId="6" xfId="0" applyNumberFormat="1" applyFont="1" applyFill="1" applyBorder="1" applyAlignment="1" applyProtection="1">
      <alignment horizontal="left" vertical="center" wrapText="1"/>
    </xf>
    <xf numFmtId="43" fontId="0" fillId="0" borderId="0" xfId="3" applyFont="1"/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8" xfId="3" applyFont="1" applyBorder="1"/>
    <xf numFmtId="43" fontId="0" fillId="0" borderId="9" xfId="3" applyFont="1" applyBorder="1"/>
    <xf numFmtId="0" fontId="0" fillId="0" borderId="10" xfId="0" applyBorder="1" applyAlignment="1">
      <alignment horizontal="left"/>
    </xf>
    <xf numFmtId="0" fontId="0" fillId="0" borderId="1" xfId="0" applyBorder="1"/>
    <xf numFmtId="43" fontId="0" fillId="0" borderId="1" xfId="3" applyFont="1" applyBorder="1"/>
    <xf numFmtId="43" fontId="0" fillId="0" borderId="11" xfId="3" applyFont="1" applyBorder="1"/>
    <xf numFmtId="43" fontId="0" fillId="0" borderId="13" xfId="3" applyFont="1" applyBorder="1"/>
    <xf numFmtId="43" fontId="0" fillId="0" borderId="14" xfId="3" applyFont="1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0" fillId="0" borderId="16" xfId="0" applyBorder="1"/>
    <xf numFmtId="43" fontId="0" fillId="0" borderId="16" xfId="3" applyFont="1" applyBorder="1"/>
    <xf numFmtId="43" fontId="0" fillId="0" borderId="17" xfId="3" applyFont="1" applyBorder="1"/>
    <xf numFmtId="43" fontId="0" fillId="0" borderId="7" xfId="3" applyFont="1" applyBorder="1"/>
    <xf numFmtId="43" fontId="0" fillId="0" borderId="10" xfId="3" applyFont="1" applyBorder="1"/>
    <xf numFmtId="43" fontId="0" fillId="0" borderId="12" xfId="3" applyFont="1" applyBorder="1"/>
    <xf numFmtId="0" fontId="0" fillId="0" borderId="15" xfId="0" applyBorder="1"/>
    <xf numFmtId="43" fontId="0" fillId="0" borderId="15" xfId="3" applyFont="1" applyBorder="1"/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left" vertical="center" wrapText="1"/>
    </xf>
  </cellXfs>
  <cellStyles count="16">
    <cellStyle name="Čárka" xfId="3" builtinId="3"/>
    <cellStyle name="Normální" xfId="0" builtinId="0"/>
    <cellStyle name="Normální 10" xfId="4" xr:uid="{67D7900A-AA60-4D08-960D-EE2964AB407F}"/>
    <cellStyle name="Normální 11" xfId="11" xr:uid="{E2F46FF6-27FE-402F-B932-342D4E9A7333}"/>
    <cellStyle name="Normální 12" xfId="12" xr:uid="{C38FF7E9-7913-4F3D-B335-8AC9A12A4A15}"/>
    <cellStyle name="Normální 13" xfId="13" xr:uid="{FC5FE253-7CA8-42D0-B685-6251B7737142}"/>
    <cellStyle name="Normální 14" xfId="14" xr:uid="{961DAB1E-A09D-43CF-AD5B-8D5C33878D8D}"/>
    <cellStyle name="Normální 15" xfId="15" xr:uid="{46884987-322B-4D17-A85D-96210242A8EE}"/>
    <cellStyle name="Normální 2" xfId="1" xr:uid="{375E43DA-2822-4ED5-8885-374EA5859261}"/>
    <cellStyle name="Normální 3" xfId="2" xr:uid="{D6B47336-722A-4273-8F73-A22DCCE28586}"/>
    <cellStyle name="Normální 4" xfId="6" xr:uid="{E4B52EF9-2A74-4468-9240-A2FB7215CCF3}"/>
    <cellStyle name="Normální 5" xfId="5" xr:uid="{44FCE915-4F57-48B3-BC7D-EF8E63D40A97}"/>
    <cellStyle name="Normální 6" xfId="7" xr:uid="{72DE2396-2D89-47FB-A525-EFE5A158F34B}"/>
    <cellStyle name="Normální 7" xfId="8" xr:uid="{F675D258-2812-4F52-B577-F7EFE3847F89}"/>
    <cellStyle name="Normální 8" xfId="9" xr:uid="{73B023B2-D5DC-48D7-A739-BE86BA6AEC32}"/>
    <cellStyle name="Normální 9" xfId="10" xr:uid="{BE43C5BE-60ED-4030-8BF1-7274C94865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76"/>
  <sheetViews>
    <sheetView zoomScale="130" zoomScaleNormal="130" workbookViewId="0">
      <selection activeCell="M49" sqref="M49"/>
    </sheetView>
  </sheetViews>
  <sheetFormatPr defaultRowHeight="14.4"/>
  <cols>
    <col min="1" max="1" width="3.33203125" customWidth="1"/>
    <col min="2" max="2" width="0.109375" customWidth="1"/>
    <col min="3" max="3" width="5.44140625" customWidth="1"/>
    <col min="4" max="4" width="4" customWidth="1"/>
    <col min="5" max="5" width="35.33203125" customWidth="1"/>
    <col min="6" max="8" width="9.109375" customWidth="1"/>
    <col min="9" max="9" width="9.5546875" bestFit="1" customWidth="1"/>
    <col min="10" max="10" width="13.44140625" customWidth="1"/>
    <col min="11" max="11" width="13" bestFit="1" customWidth="1"/>
    <col min="12" max="12" width="11.6640625" bestFit="1" customWidth="1"/>
    <col min="13" max="13" width="70.88671875" bestFit="1" customWidth="1"/>
  </cols>
  <sheetData>
    <row r="1" spans="1:13" ht="19.95" customHeight="1">
      <c r="A1" s="2"/>
      <c r="B1" s="5" t="s">
        <v>0</v>
      </c>
      <c r="C1" s="6"/>
      <c r="D1" s="6"/>
      <c r="E1" s="42" t="s">
        <v>140</v>
      </c>
      <c r="F1" s="43"/>
      <c r="G1" s="43"/>
      <c r="H1" s="43"/>
      <c r="I1" s="43"/>
      <c r="J1" s="43"/>
      <c r="K1" s="43"/>
      <c r="L1" s="44"/>
      <c r="M1" s="6"/>
    </row>
    <row r="2" spans="1:13" ht="14.4" customHeight="1">
      <c r="A2" s="2"/>
      <c r="B2" s="5" t="s">
        <v>1</v>
      </c>
      <c r="C2" s="6"/>
      <c r="D2" s="6"/>
      <c r="E2" s="6" t="s">
        <v>141</v>
      </c>
      <c r="F2" s="6"/>
      <c r="G2" s="6"/>
      <c r="H2" s="6"/>
      <c r="I2" s="6"/>
      <c r="J2" s="6"/>
      <c r="K2" s="6"/>
      <c r="L2" s="6"/>
      <c r="M2" s="6"/>
    </row>
    <row r="3" spans="1:13" ht="14.4" customHeight="1">
      <c r="A3" s="2"/>
      <c r="B3" s="5"/>
      <c r="C3" s="6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8.8">
      <c r="A4" s="2"/>
      <c r="B4" s="5"/>
      <c r="C4" s="6"/>
      <c r="D4" s="6" t="s">
        <v>6</v>
      </c>
      <c r="E4" s="6" t="s">
        <v>7</v>
      </c>
      <c r="F4" s="6" t="s">
        <v>2</v>
      </c>
      <c r="G4" s="6" t="s">
        <v>3</v>
      </c>
      <c r="H4" s="6" t="s">
        <v>4</v>
      </c>
      <c r="I4" s="6" t="s">
        <v>5</v>
      </c>
      <c r="J4" s="6" t="s">
        <v>103</v>
      </c>
      <c r="K4" s="6" t="s">
        <v>104</v>
      </c>
      <c r="L4" s="6" t="s">
        <v>145</v>
      </c>
      <c r="M4" s="6"/>
    </row>
    <row r="5" spans="1:13" ht="12" customHeight="1">
      <c r="A5" s="2"/>
      <c r="B5" s="5"/>
      <c r="C5" s="6"/>
      <c r="D5" s="6" t="s">
        <v>8</v>
      </c>
      <c r="E5" s="6" t="s">
        <v>9</v>
      </c>
      <c r="F5" s="11">
        <v>28938940.93</v>
      </c>
      <c r="G5" s="11">
        <v>32585765.25</v>
      </c>
      <c r="H5" s="11">
        <v>28778193.550000001</v>
      </c>
      <c r="I5" s="11">
        <v>31800785.329999998</v>
      </c>
      <c r="J5" s="11">
        <v>32554280.02</v>
      </c>
      <c r="K5" s="11">
        <v>25544663.120000001</v>
      </c>
      <c r="L5" s="11">
        <f>22087281*1.1+2114600</f>
        <v>26410609.100000001</v>
      </c>
      <c r="M5" s="6" t="s">
        <v>150</v>
      </c>
    </row>
    <row r="6" spans="1:13" ht="12" customHeight="1">
      <c r="A6" s="2"/>
      <c r="B6" s="5" t="s">
        <v>10</v>
      </c>
      <c r="C6" s="6">
        <v>2310</v>
      </c>
      <c r="D6" s="6" t="s">
        <v>8</v>
      </c>
      <c r="E6" s="6" t="s">
        <v>11</v>
      </c>
      <c r="F6" s="11">
        <v>50000</v>
      </c>
      <c r="G6" s="11">
        <v>50000</v>
      </c>
      <c r="H6" s="11">
        <v>50000</v>
      </c>
      <c r="I6" s="11">
        <v>100000</v>
      </c>
      <c r="J6" s="11">
        <v>148600</v>
      </c>
      <c r="K6" s="11">
        <v>43924.84</v>
      </c>
      <c r="L6" s="11">
        <v>48000</v>
      </c>
      <c r="M6" s="6" t="s">
        <v>108</v>
      </c>
    </row>
    <row r="7" spans="1:13" ht="12" customHeight="1">
      <c r="A7" s="2"/>
      <c r="B7" s="5" t="s">
        <v>12</v>
      </c>
      <c r="C7" s="6">
        <v>2321</v>
      </c>
      <c r="D7" s="6" t="s">
        <v>8</v>
      </c>
      <c r="E7" s="6" t="s">
        <v>13</v>
      </c>
      <c r="F7" s="11">
        <v>50000</v>
      </c>
      <c r="G7" s="11">
        <v>50000</v>
      </c>
      <c r="H7" s="11">
        <v>50000</v>
      </c>
      <c r="I7" s="11">
        <v>100000</v>
      </c>
      <c r="J7" s="11">
        <v>238400</v>
      </c>
      <c r="K7" s="11">
        <v>96282.47</v>
      </c>
      <c r="L7" s="11">
        <v>149200</v>
      </c>
      <c r="M7" s="6" t="s">
        <v>108</v>
      </c>
    </row>
    <row r="8" spans="1:13" ht="12" customHeight="1">
      <c r="A8" s="2"/>
      <c r="B8" s="5" t="s">
        <v>14</v>
      </c>
      <c r="C8" s="6">
        <v>2341</v>
      </c>
      <c r="D8" s="6" t="s">
        <v>8</v>
      </c>
      <c r="E8" s="6" t="s">
        <v>15</v>
      </c>
      <c r="F8" s="11">
        <v>10000</v>
      </c>
      <c r="G8" s="11">
        <v>10000</v>
      </c>
      <c r="H8" s="11">
        <v>10000</v>
      </c>
      <c r="I8" s="11">
        <v>10000</v>
      </c>
      <c r="J8" s="11">
        <v>10000</v>
      </c>
      <c r="K8" s="11">
        <v>0</v>
      </c>
      <c r="L8" s="11">
        <v>10000</v>
      </c>
      <c r="M8" s="6" t="s">
        <v>106</v>
      </c>
    </row>
    <row r="9" spans="1:13" ht="12" customHeight="1">
      <c r="A9" s="2"/>
      <c r="B9" s="5" t="s">
        <v>16</v>
      </c>
      <c r="C9" s="6">
        <v>3111</v>
      </c>
      <c r="D9" s="6" t="s">
        <v>8</v>
      </c>
      <c r="E9" s="6" t="s">
        <v>17</v>
      </c>
      <c r="F9" s="11">
        <v>0</v>
      </c>
      <c r="G9" s="11">
        <v>14468</v>
      </c>
      <c r="H9" s="11">
        <v>14468</v>
      </c>
      <c r="I9" s="11">
        <v>0</v>
      </c>
      <c r="J9" s="11">
        <v>0</v>
      </c>
      <c r="K9" s="11">
        <v>0</v>
      </c>
      <c r="L9" s="11">
        <v>0</v>
      </c>
      <c r="M9" s="6"/>
    </row>
    <row r="10" spans="1:13" ht="12" customHeight="1">
      <c r="A10" s="2"/>
      <c r="B10" s="5" t="s">
        <v>18</v>
      </c>
      <c r="C10" s="6">
        <v>3299</v>
      </c>
      <c r="D10" s="6" t="s">
        <v>8</v>
      </c>
      <c r="E10" s="6" t="s">
        <v>19</v>
      </c>
      <c r="F10" s="11">
        <v>4500</v>
      </c>
      <c r="G10" s="11">
        <v>2410</v>
      </c>
      <c r="H10" s="11">
        <v>2400</v>
      </c>
      <c r="I10" s="11">
        <v>4500</v>
      </c>
      <c r="J10" s="11">
        <v>4500</v>
      </c>
      <c r="K10" s="11">
        <v>3200</v>
      </c>
      <c r="L10" s="11">
        <v>4500</v>
      </c>
      <c r="M10" s="6" t="s">
        <v>107</v>
      </c>
    </row>
    <row r="11" spans="1:13" ht="12" customHeight="1">
      <c r="A11" s="2"/>
      <c r="B11" s="5" t="s">
        <v>20</v>
      </c>
      <c r="C11" s="6">
        <v>3429</v>
      </c>
      <c r="D11" s="6" t="s">
        <v>8</v>
      </c>
      <c r="E11" s="6" t="s">
        <v>21</v>
      </c>
      <c r="F11" s="11">
        <v>110000</v>
      </c>
      <c r="G11" s="11">
        <v>49390</v>
      </c>
      <c r="H11" s="11">
        <v>49380</v>
      </c>
      <c r="I11" s="11">
        <v>110000</v>
      </c>
      <c r="J11" s="11">
        <v>201000</v>
      </c>
      <c r="K11" s="11">
        <v>135800</v>
      </c>
      <c r="L11" s="11">
        <f>7*3000+5*12600</f>
        <v>84000</v>
      </c>
      <c r="M11" s="6" t="s">
        <v>109</v>
      </c>
    </row>
    <row r="12" spans="1:13" ht="12" customHeight="1">
      <c r="A12" s="2"/>
      <c r="B12" s="5" t="s">
        <v>22</v>
      </c>
      <c r="C12" s="6">
        <v>3612</v>
      </c>
      <c r="D12" s="6" t="s">
        <v>8</v>
      </c>
      <c r="E12" s="6" t="s">
        <v>23</v>
      </c>
      <c r="F12" s="11">
        <v>800000</v>
      </c>
      <c r="G12" s="11">
        <v>714913</v>
      </c>
      <c r="H12" s="11">
        <v>714913</v>
      </c>
      <c r="I12" s="11">
        <v>800000</v>
      </c>
      <c r="J12" s="11">
        <v>746250</v>
      </c>
      <c r="K12" s="11">
        <v>595823.65</v>
      </c>
      <c r="L12" s="11">
        <v>750000</v>
      </c>
      <c r="M12" s="6" t="s">
        <v>110</v>
      </c>
    </row>
    <row r="13" spans="1:13" ht="12" customHeight="1">
      <c r="A13" s="2"/>
      <c r="B13" s="5" t="s">
        <v>24</v>
      </c>
      <c r="C13" s="6">
        <v>3639</v>
      </c>
      <c r="D13" s="6" t="s">
        <v>8</v>
      </c>
      <c r="E13" s="6" t="s">
        <v>25</v>
      </c>
      <c r="F13" s="11">
        <v>450800</v>
      </c>
      <c r="G13" s="11">
        <v>519126</v>
      </c>
      <c r="H13" s="11">
        <v>519126</v>
      </c>
      <c r="I13" s="11">
        <v>8000</v>
      </c>
      <c r="J13" s="11">
        <v>25946</v>
      </c>
      <c r="K13" s="11">
        <v>22146</v>
      </c>
      <c r="L13" s="11">
        <v>25000</v>
      </c>
      <c r="M13" s="6" t="s">
        <v>142</v>
      </c>
    </row>
    <row r="14" spans="1:13" ht="12" customHeight="1">
      <c r="A14" s="2"/>
      <c r="B14" s="5" t="s">
        <v>26</v>
      </c>
      <c r="C14" s="6">
        <v>3722</v>
      </c>
      <c r="D14" s="6" t="s">
        <v>8</v>
      </c>
      <c r="E14" s="6" t="s">
        <v>27</v>
      </c>
      <c r="F14" s="11">
        <v>5000</v>
      </c>
      <c r="G14" s="11">
        <v>5500</v>
      </c>
      <c r="H14" s="11">
        <v>5499</v>
      </c>
      <c r="I14" s="11">
        <v>5000</v>
      </c>
      <c r="J14" s="11">
        <v>5000</v>
      </c>
      <c r="K14" s="11">
        <v>4540</v>
      </c>
      <c r="L14" s="11">
        <v>5000</v>
      </c>
      <c r="M14" s="6" t="s">
        <v>111</v>
      </c>
    </row>
    <row r="15" spans="1:13" ht="12" customHeight="1">
      <c r="A15" s="2"/>
      <c r="B15" s="5" t="s">
        <v>28</v>
      </c>
      <c r="C15" s="12">
        <v>3725</v>
      </c>
      <c r="D15" s="6" t="s">
        <v>8</v>
      </c>
      <c r="E15" s="6" t="s">
        <v>29</v>
      </c>
      <c r="F15" s="11">
        <v>0</v>
      </c>
      <c r="G15" s="11">
        <v>297232</v>
      </c>
      <c r="H15" s="11">
        <v>297232</v>
      </c>
      <c r="I15" s="11">
        <v>0</v>
      </c>
      <c r="J15" s="11">
        <v>0</v>
      </c>
      <c r="K15" s="11">
        <v>0</v>
      </c>
      <c r="L15" s="11">
        <v>0</v>
      </c>
      <c r="M15" s="6"/>
    </row>
    <row r="16" spans="1:13" ht="12" customHeight="1">
      <c r="A16" s="2"/>
      <c r="B16" s="5" t="s">
        <v>30</v>
      </c>
      <c r="C16" s="6">
        <v>3726</v>
      </c>
      <c r="D16" s="6" t="s">
        <v>8</v>
      </c>
      <c r="E16" s="6" t="s">
        <v>31</v>
      </c>
      <c r="F16" s="11">
        <v>190000</v>
      </c>
      <c r="G16" s="11">
        <v>40510</v>
      </c>
      <c r="H16" s="11">
        <v>40510</v>
      </c>
      <c r="I16" s="11">
        <v>230000</v>
      </c>
      <c r="J16" s="11">
        <v>324200</v>
      </c>
      <c r="K16" s="11">
        <v>238716</v>
      </c>
      <c r="L16" s="11">
        <v>350000</v>
      </c>
      <c r="M16" s="6" t="s">
        <v>151</v>
      </c>
    </row>
    <row r="17" spans="1:13" ht="12" customHeight="1">
      <c r="A17" s="2"/>
      <c r="B17" s="5"/>
      <c r="C17" s="6">
        <v>3729</v>
      </c>
      <c r="D17" s="6" t="s">
        <v>8</v>
      </c>
      <c r="E17" s="6" t="s">
        <v>96</v>
      </c>
      <c r="F17" s="11">
        <v>0</v>
      </c>
      <c r="G17" s="11">
        <v>0</v>
      </c>
      <c r="H17" s="11">
        <v>0</v>
      </c>
      <c r="I17" s="11">
        <v>0</v>
      </c>
      <c r="J17" s="11">
        <v>30700</v>
      </c>
      <c r="K17" s="11">
        <v>30700</v>
      </c>
      <c r="L17" s="11">
        <v>100000</v>
      </c>
      <c r="M17" s="6" t="s">
        <v>152</v>
      </c>
    </row>
    <row r="18" spans="1:13" ht="12" customHeight="1">
      <c r="A18" s="2"/>
      <c r="B18" s="5" t="s">
        <v>32</v>
      </c>
      <c r="C18" s="6">
        <v>3745</v>
      </c>
      <c r="D18" s="6" t="s">
        <v>8</v>
      </c>
      <c r="E18" s="6" t="s">
        <v>33</v>
      </c>
      <c r="F18" s="11">
        <v>0</v>
      </c>
      <c r="G18" s="11">
        <v>17004</v>
      </c>
      <c r="H18" s="11">
        <v>17004</v>
      </c>
      <c r="I18" s="11">
        <v>0</v>
      </c>
      <c r="J18" s="11">
        <v>0</v>
      </c>
      <c r="K18" s="11">
        <v>0</v>
      </c>
      <c r="L18" s="11">
        <v>0</v>
      </c>
      <c r="M18" s="6"/>
    </row>
    <row r="19" spans="1:13" ht="12" customHeight="1">
      <c r="A19" s="2"/>
      <c r="B19" s="5"/>
      <c r="C19" s="6">
        <v>3749</v>
      </c>
      <c r="D19" s="6" t="s">
        <v>8</v>
      </c>
      <c r="E19" s="6" t="s">
        <v>95</v>
      </c>
      <c r="F19" s="11">
        <v>0</v>
      </c>
      <c r="G19" s="11">
        <v>0</v>
      </c>
      <c r="H19" s="11">
        <v>0</v>
      </c>
      <c r="I19" s="11">
        <v>0</v>
      </c>
      <c r="J19" s="11">
        <v>25000</v>
      </c>
      <c r="K19" s="11">
        <v>25000</v>
      </c>
      <c r="L19" s="11">
        <v>0</v>
      </c>
      <c r="M19" s="6" t="s">
        <v>112</v>
      </c>
    </row>
    <row r="20" spans="1:13" ht="12" customHeight="1">
      <c r="A20" s="2"/>
      <c r="B20" s="5" t="s">
        <v>34</v>
      </c>
      <c r="C20" s="6">
        <v>5512</v>
      </c>
      <c r="D20" s="6" t="s">
        <v>8</v>
      </c>
      <c r="E20" s="6" t="s">
        <v>35</v>
      </c>
      <c r="F20" s="11">
        <v>0</v>
      </c>
      <c r="G20" s="11">
        <v>0</v>
      </c>
      <c r="H20" s="11">
        <v>0</v>
      </c>
      <c r="I20" s="11">
        <v>800000</v>
      </c>
      <c r="J20" s="11">
        <v>890000</v>
      </c>
      <c r="K20" s="11">
        <v>890000</v>
      </c>
      <c r="L20" s="11">
        <v>0</v>
      </c>
      <c r="M20" s="6" t="s">
        <v>113</v>
      </c>
    </row>
    <row r="21" spans="1:13" ht="12" customHeight="1">
      <c r="A21" s="2"/>
      <c r="B21" s="5" t="s">
        <v>36</v>
      </c>
      <c r="C21" s="6">
        <v>6171</v>
      </c>
      <c r="D21" s="6" t="s">
        <v>8</v>
      </c>
      <c r="E21" s="6" t="s">
        <v>37</v>
      </c>
      <c r="F21" s="11">
        <v>133000</v>
      </c>
      <c r="G21" s="11">
        <v>182179</v>
      </c>
      <c r="H21" s="11">
        <v>182095.59</v>
      </c>
      <c r="I21" s="11">
        <v>133000</v>
      </c>
      <c r="J21" s="11">
        <v>130150</v>
      </c>
      <c r="K21" s="11">
        <v>126590.84</v>
      </c>
      <c r="L21" s="11">
        <v>130000</v>
      </c>
      <c r="M21" s="6" t="s">
        <v>114</v>
      </c>
    </row>
    <row r="22" spans="1:13" ht="12" customHeight="1">
      <c r="A22" s="2"/>
      <c r="B22" s="5"/>
      <c r="C22" s="6">
        <v>6221</v>
      </c>
      <c r="D22" s="6" t="s">
        <v>8</v>
      </c>
      <c r="E22" s="6" t="s">
        <v>94</v>
      </c>
      <c r="F22" s="11">
        <v>0</v>
      </c>
      <c r="G22" s="11">
        <v>0</v>
      </c>
      <c r="H22" s="11">
        <v>0</v>
      </c>
      <c r="I22" s="11">
        <v>0</v>
      </c>
      <c r="J22" s="11">
        <v>202800</v>
      </c>
      <c r="K22" s="11">
        <v>202800</v>
      </c>
      <c r="L22" s="11">
        <v>50000</v>
      </c>
      <c r="M22" s="6" t="s">
        <v>115</v>
      </c>
    </row>
    <row r="23" spans="1:13" ht="12" customHeight="1">
      <c r="A23" s="2"/>
      <c r="B23" s="5" t="s">
        <v>38</v>
      </c>
      <c r="C23" s="6">
        <v>6330</v>
      </c>
      <c r="D23" s="6" t="s">
        <v>39</v>
      </c>
      <c r="E23" s="6" t="s">
        <v>40</v>
      </c>
      <c r="F23" s="11">
        <v>0</v>
      </c>
      <c r="G23" s="11">
        <v>0</v>
      </c>
      <c r="H23" s="11">
        <v>4948000</v>
      </c>
      <c r="I23" s="11">
        <v>0</v>
      </c>
      <c r="J23" s="11">
        <v>0</v>
      </c>
      <c r="K23" s="11">
        <v>3350000</v>
      </c>
      <c r="L23" s="11">
        <v>0</v>
      </c>
      <c r="M23" s="6"/>
    </row>
    <row r="24" spans="1:13" ht="12" customHeight="1">
      <c r="A24" s="2"/>
      <c r="B24" s="5"/>
      <c r="C24" s="6">
        <v>6330</v>
      </c>
      <c r="D24" s="6">
        <v>4138</v>
      </c>
      <c r="E24" s="6" t="s">
        <v>93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240000</v>
      </c>
      <c r="L24" s="11">
        <v>0</v>
      </c>
      <c r="M24" s="6"/>
    </row>
    <row r="25" spans="1:13" ht="12" customHeight="1">
      <c r="A25" s="2"/>
      <c r="B25" s="5" t="s">
        <v>41</v>
      </c>
      <c r="C25" s="6"/>
      <c r="D25" s="6" t="s">
        <v>8</v>
      </c>
      <c r="E25" s="6" t="s">
        <v>42</v>
      </c>
      <c r="F25" s="11">
        <v>0</v>
      </c>
      <c r="G25" s="11">
        <v>4798</v>
      </c>
      <c r="H25" s="11">
        <v>4798</v>
      </c>
      <c r="I25" s="11">
        <v>0</v>
      </c>
      <c r="J25" s="11">
        <v>0</v>
      </c>
      <c r="K25" s="11">
        <v>0</v>
      </c>
      <c r="L25" s="11">
        <v>0</v>
      </c>
      <c r="M25" s="6"/>
    </row>
    <row r="26" spans="1:13" ht="12" customHeight="1">
      <c r="A26" s="2"/>
      <c r="B26" s="5"/>
      <c r="C26" s="6"/>
      <c r="D26" s="6"/>
      <c r="E26" s="6"/>
      <c r="F26" s="11">
        <v>30742240.93</v>
      </c>
      <c r="G26" s="11">
        <v>34543295.25</v>
      </c>
      <c r="H26" s="11">
        <v>35683619.140000001</v>
      </c>
      <c r="I26" s="11">
        <v>34101285.329999998</v>
      </c>
      <c r="J26" s="11">
        <f>SUM(J5:J25)</f>
        <v>35536826.019999996</v>
      </c>
      <c r="K26" s="11">
        <f>SUM(K5:K25)</f>
        <v>31550186.919999998</v>
      </c>
      <c r="L26" s="11">
        <f>SUM(L5:L25)</f>
        <v>28116309.100000001</v>
      </c>
      <c r="M26" s="6"/>
    </row>
    <row r="27" spans="1:13">
      <c r="A27" s="2"/>
      <c r="B27" s="2"/>
      <c r="C27" s="3"/>
      <c r="D27" s="3"/>
      <c r="E27" s="3"/>
      <c r="F27" s="3"/>
      <c r="G27" s="3"/>
      <c r="H27" s="3"/>
      <c r="I27" s="3"/>
      <c r="J27" s="7"/>
      <c r="K27" s="8"/>
      <c r="L27" s="9"/>
      <c r="M27" s="4"/>
    </row>
    <row r="28" spans="1:13" ht="14.4" customHeight="1">
      <c r="A28" s="2"/>
      <c r="B28" s="10" t="s">
        <v>43</v>
      </c>
      <c r="C28" s="10" t="s">
        <v>43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8.8">
      <c r="A29" s="2"/>
      <c r="B29" s="10"/>
      <c r="C29" s="10"/>
      <c r="D29" s="10" t="s">
        <v>6</v>
      </c>
      <c r="E29" s="10" t="s">
        <v>7</v>
      </c>
      <c r="F29" s="10" t="s">
        <v>2</v>
      </c>
      <c r="G29" s="10" t="s">
        <v>3</v>
      </c>
      <c r="H29" s="10" t="s">
        <v>4</v>
      </c>
      <c r="I29" s="10" t="s">
        <v>5</v>
      </c>
      <c r="J29" s="10" t="s">
        <v>103</v>
      </c>
      <c r="K29" s="10" t="s">
        <v>104</v>
      </c>
      <c r="L29" s="10"/>
      <c r="M29" s="10"/>
    </row>
    <row r="30" spans="1:13" ht="12" customHeight="1">
      <c r="A30" s="2"/>
      <c r="B30" s="10" t="s">
        <v>44</v>
      </c>
      <c r="C30" s="10" t="s">
        <v>44</v>
      </c>
      <c r="D30" s="10" t="s">
        <v>8</v>
      </c>
      <c r="E30" s="10" t="s">
        <v>45</v>
      </c>
      <c r="F30" s="10">
        <v>10830000</v>
      </c>
      <c r="G30" s="10">
        <v>1830000</v>
      </c>
      <c r="H30" s="10">
        <v>446402.86</v>
      </c>
      <c r="I30" s="10">
        <v>830000</v>
      </c>
      <c r="J30" s="10">
        <v>860000</v>
      </c>
      <c r="K30" s="10">
        <v>700516.52</v>
      </c>
      <c r="L30" s="10">
        <v>1200000</v>
      </c>
      <c r="M30" s="10" t="s">
        <v>149</v>
      </c>
    </row>
    <row r="31" spans="1:13" ht="12" customHeight="1">
      <c r="A31" s="2"/>
      <c r="B31" s="10" t="s">
        <v>46</v>
      </c>
      <c r="C31" s="10" t="s">
        <v>46</v>
      </c>
      <c r="D31" s="10" t="s">
        <v>8</v>
      </c>
      <c r="E31" s="10" t="s">
        <v>47</v>
      </c>
      <c r="F31" s="10">
        <v>3350000</v>
      </c>
      <c r="G31" s="10">
        <v>3325694</v>
      </c>
      <c r="H31" s="10">
        <v>775765.05</v>
      </c>
      <c r="I31" s="10">
        <v>2150000</v>
      </c>
      <c r="J31" s="10">
        <v>4877000</v>
      </c>
      <c r="K31" s="10">
        <v>0</v>
      </c>
      <c r="L31" s="10">
        <v>150000</v>
      </c>
      <c r="M31" s="10" t="s">
        <v>156</v>
      </c>
    </row>
    <row r="32" spans="1:13" ht="12" customHeight="1">
      <c r="A32" s="2"/>
      <c r="B32" s="10"/>
      <c r="C32" s="10" t="s">
        <v>101</v>
      </c>
      <c r="D32" s="10" t="s">
        <v>8</v>
      </c>
      <c r="E32" s="10" t="s">
        <v>97</v>
      </c>
      <c r="F32" s="10">
        <v>0</v>
      </c>
      <c r="G32" s="10">
        <v>0</v>
      </c>
      <c r="H32" s="10">
        <v>0</v>
      </c>
      <c r="I32" s="10">
        <v>0</v>
      </c>
      <c r="J32" s="10">
        <v>3100000</v>
      </c>
      <c r="K32" s="10">
        <v>0</v>
      </c>
      <c r="L32" s="10">
        <v>900000</v>
      </c>
      <c r="M32" s="10" t="s">
        <v>139</v>
      </c>
    </row>
    <row r="33" spans="1:13" ht="12" customHeight="1">
      <c r="A33" s="2"/>
      <c r="B33" s="10"/>
      <c r="C33" s="10" t="s">
        <v>102</v>
      </c>
      <c r="D33" s="10" t="s">
        <v>8</v>
      </c>
      <c r="E33" s="10" t="s">
        <v>98</v>
      </c>
      <c r="F33" s="10">
        <v>0</v>
      </c>
      <c r="G33" s="10">
        <v>0</v>
      </c>
      <c r="H33" s="10">
        <v>0</v>
      </c>
      <c r="I33" s="10">
        <v>0</v>
      </c>
      <c r="J33" s="10">
        <v>100940</v>
      </c>
      <c r="K33" s="10">
        <v>100940</v>
      </c>
      <c r="L33" s="10">
        <v>100940</v>
      </c>
      <c r="M33" s="10" t="s">
        <v>116</v>
      </c>
    </row>
    <row r="34" spans="1:13" ht="12" customHeight="1">
      <c r="A34" s="2"/>
      <c r="B34" s="10" t="s">
        <v>10</v>
      </c>
      <c r="C34" s="10" t="s">
        <v>10</v>
      </c>
      <c r="D34" s="10" t="s">
        <v>8</v>
      </c>
      <c r="E34" s="10" t="s">
        <v>11</v>
      </c>
      <c r="F34" s="10">
        <v>300000</v>
      </c>
      <c r="G34" s="10">
        <v>144348.22</v>
      </c>
      <c r="H34" s="10">
        <v>0</v>
      </c>
      <c r="I34" s="10">
        <v>300000</v>
      </c>
      <c r="J34" s="10">
        <v>300000</v>
      </c>
      <c r="K34" s="10">
        <v>24522</v>
      </c>
      <c r="L34" s="10">
        <f>400000+100000</f>
        <v>500000</v>
      </c>
      <c r="M34" s="10" t="s">
        <v>117</v>
      </c>
    </row>
    <row r="35" spans="1:13" ht="12" customHeight="1">
      <c r="A35" s="2"/>
      <c r="B35" s="10" t="s">
        <v>12</v>
      </c>
      <c r="C35" s="10" t="s">
        <v>12</v>
      </c>
      <c r="D35" s="10" t="s">
        <v>8</v>
      </c>
      <c r="E35" s="10" t="s">
        <v>13</v>
      </c>
      <c r="F35" s="10">
        <v>300000</v>
      </c>
      <c r="G35" s="10">
        <v>559039.1</v>
      </c>
      <c r="H35" s="10">
        <v>558838.9</v>
      </c>
      <c r="I35" s="10">
        <v>1700000</v>
      </c>
      <c r="J35" s="10">
        <v>1850000</v>
      </c>
      <c r="K35" s="10">
        <v>937254.43</v>
      </c>
      <c r="L35" s="10">
        <f>2500000+500000+400000</f>
        <v>3400000</v>
      </c>
      <c r="M35" s="10" t="s">
        <v>157</v>
      </c>
    </row>
    <row r="36" spans="1:13" ht="12" customHeight="1">
      <c r="A36" s="2"/>
      <c r="B36" s="10" t="s">
        <v>14</v>
      </c>
      <c r="C36" s="10" t="s">
        <v>14</v>
      </c>
      <c r="D36" s="10" t="s">
        <v>8</v>
      </c>
      <c r="E36" s="10" t="s">
        <v>15</v>
      </c>
      <c r="F36" s="10">
        <v>600000</v>
      </c>
      <c r="G36" s="10">
        <v>48962</v>
      </c>
      <c r="H36" s="10">
        <v>0</v>
      </c>
      <c r="I36" s="10">
        <v>600000</v>
      </c>
      <c r="J36" s="10">
        <v>499064</v>
      </c>
      <c r="K36" s="10">
        <v>0</v>
      </c>
      <c r="L36" s="10">
        <v>300000</v>
      </c>
      <c r="M36" s="10" t="s">
        <v>118</v>
      </c>
    </row>
    <row r="37" spans="1:13" ht="12" customHeight="1">
      <c r="A37" s="2"/>
      <c r="B37" s="10" t="s">
        <v>16</v>
      </c>
      <c r="C37" s="10" t="s">
        <v>16</v>
      </c>
      <c r="D37" s="10" t="s">
        <v>8</v>
      </c>
      <c r="E37" s="10" t="s">
        <v>17</v>
      </c>
      <c r="F37" s="10">
        <v>821000</v>
      </c>
      <c r="G37" s="10">
        <v>1008080.68</v>
      </c>
      <c r="H37" s="10">
        <v>994435.15</v>
      </c>
      <c r="I37" s="10">
        <v>750000</v>
      </c>
      <c r="J37" s="10">
        <v>730000</v>
      </c>
      <c r="K37" s="10">
        <v>600000</v>
      </c>
      <c r="L37" s="10">
        <v>1000000</v>
      </c>
      <c r="M37" s="10" t="s">
        <v>158</v>
      </c>
    </row>
    <row r="38" spans="1:13" ht="12" customHeight="1">
      <c r="A38" s="2"/>
      <c r="B38" s="10" t="s">
        <v>48</v>
      </c>
      <c r="C38" s="10" t="s">
        <v>48</v>
      </c>
      <c r="D38" s="10" t="s">
        <v>8</v>
      </c>
      <c r="E38" s="10" t="s">
        <v>49</v>
      </c>
      <c r="F38" s="10">
        <v>6000000</v>
      </c>
      <c r="G38" s="10">
        <v>6789566.5</v>
      </c>
      <c r="H38" s="10">
        <v>6778333.2699999996</v>
      </c>
      <c r="I38" s="10">
        <v>3650000</v>
      </c>
      <c r="J38" s="10">
        <v>4126500</v>
      </c>
      <c r="K38" s="10">
        <v>3979295.19</v>
      </c>
      <c r="L38" s="10">
        <f>2583000+2000000</f>
        <v>4583000</v>
      </c>
      <c r="M38" s="10" t="s">
        <v>160</v>
      </c>
    </row>
    <row r="39" spans="1:13" ht="12" customHeight="1">
      <c r="A39" s="2"/>
      <c r="B39" s="10" t="s">
        <v>18</v>
      </c>
      <c r="C39" s="10" t="s">
        <v>18</v>
      </c>
      <c r="D39" s="10" t="s">
        <v>8</v>
      </c>
      <c r="E39" s="10" t="s">
        <v>19</v>
      </c>
      <c r="F39" s="10">
        <v>6000</v>
      </c>
      <c r="G39" s="10">
        <v>6000</v>
      </c>
      <c r="H39" s="10">
        <v>2400</v>
      </c>
      <c r="I39" s="10">
        <v>6000</v>
      </c>
      <c r="J39" s="10">
        <v>6000</v>
      </c>
      <c r="K39" s="10">
        <v>2400</v>
      </c>
      <c r="L39" s="10">
        <v>6000</v>
      </c>
      <c r="M39" s="10" t="s">
        <v>119</v>
      </c>
    </row>
    <row r="40" spans="1:13" ht="12" customHeight="1">
      <c r="A40" s="2"/>
      <c r="B40" s="10" t="s">
        <v>50</v>
      </c>
      <c r="C40" s="10" t="s">
        <v>50</v>
      </c>
      <c r="D40" s="10" t="s">
        <v>8</v>
      </c>
      <c r="E40" s="10" t="s">
        <v>51</v>
      </c>
      <c r="F40" s="10">
        <v>15000</v>
      </c>
      <c r="G40" s="10">
        <v>15000</v>
      </c>
      <c r="H40" s="10">
        <v>0</v>
      </c>
      <c r="I40" s="10">
        <v>15000</v>
      </c>
      <c r="J40" s="10">
        <v>15000</v>
      </c>
      <c r="K40" s="10">
        <v>4235</v>
      </c>
      <c r="L40" s="10">
        <v>40000</v>
      </c>
      <c r="M40" s="10" t="s">
        <v>120</v>
      </c>
    </row>
    <row r="41" spans="1:13" ht="19.2" customHeight="1">
      <c r="A41" s="2"/>
      <c r="B41" s="10" t="s">
        <v>52</v>
      </c>
      <c r="C41" s="10" t="s">
        <v>52</v>
      </c>
      <c r="D41" s="10" t="s">
        <v>8</v>
      </c>
      <c r="E41" s="10" t="s">
        <v>53</v>
      </c>
      <c r="F41" s="10">
        <v>50000</v>
      </c>
      <c r="G41" s="10">
        <v>13100</v>
      </c>
      <c r="H41" s="10">
        <v>0</v>
      </c>
      <c r="I41" s="10">
        <v>50000</v>
      </c>
      <c r="J41" s="10">
        <v>45836</v>
      </c>
      <c r="K41" s="10">
        <v>0</v>
      </c>
      <c r="L41" s="10">
        <v>100000</v>
      </c>
      <c r="M41" s="10" t="s">
        <v>159</v>
      </c>
    </row>
    <row r="42" spans="1:13" ht="12" customHeight="1">
      <c r="A42" s="2"/>
      <c r="B42" s="10" t="s">
        <v>54</v>
      </c>
      <c r="C42" s="10" t="s">
        <v>54</v>
      </c>
      <c r="D42" s="10" t="s">
        <v>8</v>
      </c>
      <c r="E42" s="10" t="s">
        <v>55</v>
      </c>
      <c r="F42" s="10">
        <v>100000</v>
      </c>
      <c r="G42" s="10">
        <v>84446</v>
      </c>
      <c r="H42" s="10">
        <v>82950.41</v>
      </c>
      <c r="I42" s="10">
        <v>100000</v>
      </c>
      <c r="J42" s="10">
        <v>100000</v>
      </c>
      <c r="K42" s="10">
        <v>64290.6</v>
      </c>
      <c r="L42" s="10">
        <v>100000</v>
      </c>
      <c r="M42" s="10" t="s">
        <v>121</v>
      </c>
    </row>
    <row r="43" spans="1:13" ht="12" customHeight="1">
      <c r="A43" s="2"/>
      <c r="B43" s="10" t="s">
        <v>56</v>
      </c>
      <c r="C43" s="10" t="s">
        <v>56</v>
      </c>
      <c r="D43" s="10" t="s">
        <v>8</v>
      </c>
      <c r="E43" s="10" t="s">
        <v>57</v>
      </c>
      <c r="F43" s="10">
        <v>81000</v>
      </c>
      <c r="G43" s="10">
        <v>130054</v>
      </c>
      <c r="H43" s="10">
        <v>118910.99</v>
      </c>
      <c r="I43" s="10">
        <v>81000</v>
      </c>
      <c r="J43" s="10">
        <v>122500</v>
      </c>
      <c r="K43" s="10">
        <v>83916.09</v>
      </c>
      <c r="L43" s="10">
        <v>100000</v>
      </c>
      <c r="M43" s="10" t="s">
        <v>124</v>
      </c>
    </row>
    <row r="44" spans="1:13" ht="12" customHeight="1">
      <c r="A44" s="2"/>
      <c r="B44" s="10" t="s">
        <v>58</v>
      </c>
      <c r="C44" s="10" t="s">
        <v>58</v>
      </c>
      <c r="D44" s="10" t="s">
        <v>8</v>
      </c>
      <c r="E44" s="10" t="s">
        <v>59</v>
      </c>
      <c r="F44" s="10">
        <v>30000</v>
      </c>
      <c r="G44" s="10">
        <v>28800</v>
      </c>
      <c r="H44" s="10">
        <v>10016.17</v>
      </c>
      <c r="I44" s="10">
        <v>30000</v>
      </c>
      <c r="J44" s="10">
        <v>46951.63</v>
      </c>
      <c r="K44" s="10">
        <v>46951.63</v>
      </c>
      <c r="L44" s="10">
        <v>30000</v>
      </c>
      <c r="M44" s="10" t="s">
        <v>123</v>
      </c>
    </row>
    <row r="45" spans="1:13" ht="12" customHeight="1">
      <c r="A45" s="2"/>
      <c r="B45" s="10" t="s">
        <v>60</v>
      </c>
      <c r="C45" s="10" t="s">
        <v>60</v>
      </c>
      <c r="D45" s="10" t="s">
        <v>8</v>
      </c>
      <c r="E45" s="10" t="s">
        <v>61</v>
      </c>
      <c r="F45" s="10">
        <v>153000</v>
      </c>
      <c r="G45" s="10">
        <v>262950</v>
      </c>
      <c r="H45" s="10">
        <v>262950</v>
      </c>
      <c r="I45" s="10">
        <v>153000</v>
      </c>
      <c r="J45" s="10">
        <v>402000</v>
      </c>
      <c r="K45" s="10">
        <v>401600.03</v>
      </c>
      <c r="L45" s="10">
        <v>300000</v>
      </c>
      <c r="M45" s="10" t="s">
        <v>122</v>
      </c>
    </row>
    <row r="46" spans="1:13" ht="12" customHeight="1">
      <c r="A46" s="2"/>
      <c r="B46" s="10" t="s">
        <v>62</v>
      </c>
      <c r="C46" s="10" t="s">
        <v>62</v>
      </c>
      <c r="D46" s="10" t="s">
        <v>8</v>
      </c>
      <c r="E46" s="10" t="s">
        <v>63</v>
      </c>
      <c r="F46" s="10">
        <v>600000</v>
      </c>
      <c r="G46" s="10">
        <v>508150</v>
      </c>
      <c r="H46" s="10">
        <v>0</v>
      </c>
      <c r="I46" s="10">
        <v>600000</v>
      </c>
      <c r="J46" s="10">
        <v>228164</v>
      </c>
      <c r="K46" s="10">
        <v>0</v>
      </c>
      <c r="L46" s="10">
        <v>50000</v>
      </c>
      <c r="M46" s="10" t="s">
        <v>122</v>
      </c>
    </row>
    <row r="47" spans="1:13" ht="12" customHeight="1">
      <c r="A47" s="2"/>
      <c r="B47" s="10" t="s">
        <v>20</v>
      </c>
      <c r="C47" s="10" t="s">
        <v>20</v>
      </c>
      <c r="D47" s="10" t="s">
        <v>8</v>
      </c>
      <c r="E47" s="10" t="s">
        <v>21</v>
      </c>
      <c r="F47" s="10">
        <v>125000</v>
      </c>
      <c r="G47" s="10">
        <v>131491</v>
      </c>
      <c r="H47" s="10">
        <v>93876</v>
      </c>
      <c r="I47" s="10">
        <v>125000</v>
      </c>
      <c r="J47" s="10">
        <v>155189</v>
      </c>
      <c r="K47" s="10">
        <v>85148</v>
      </c>
      <c r="L47" s="10">
        <v>50000</v>
      </c>
      <c r="M47" s="10" t="s">
        <v>122</v>
      </c>
    </row>
    <row r="48" spans="1:13" ht="12" customHeight="1">
      <c r="A48" s="2"/>
      <c r="B48" s="10" t="s">
        <v>22</v>
      </c>
      <c r="C48" s="10" t="s">
        <v>22</v>
      </c>
      <c r="D48" s="10" t="s">
        <v>8</v>
      </c>
      <c r="E48" s="10" t="s">
        <v>23</v>
      </c>
      <c r="F48" s="10">
        <v>579000</v>
      </c>
      <c r="G48" s="10">
        <v>585660</v>
      </c>
      <c r="H48" s="10">
        <v>290053.96000000002</v>
      </c>
      <c r="I48" s="10">
        <v>1179000</v>
      </c>
      <c r="J48" s="10">
        <v>1698007</v>
      </c>
      <c r="K48" s="10">
        <v>1365368.64</v>
      </c>
      <c r="L48" s="10">
        <v>1700000</v>
      </c>
      <c r="M48" s="10" t="s">
        <v>161</v>
      </c>
    </row>
    <row r="49" spans="1:13" ht="12" customHeight="1">
      <c r="A49" s="2"/>
      <c r="B49" s="10" t="s">
        <v>64</v>
      </c>
      <c r="C49" s="10" t="s">
        <v>64</v>
      </c>
      <c r="D49" s="10" t="s">
        <v>8</v>
      </c>
      <c r="E49" s="10" t="s">
        <v>65</v>
      </c>
      <c r="F49" s="10">
        <v>458500</v>
      </c>
      <c r="G49" s="10">
        <v>4859297.1500000004</v>
      </c>
      <c r="H49" s="10">
        <v>4768620.16</v>
      </c>
      <c r="I49" s="10">
        <v>460000</v>
      </c>
      <c r="J49" s="10">
        <v>2660000</v>
      </c>
      <c r="K49" s="10">
        <v>633314.72</v>
      </c>
      <c r="L49" s="10">
        <v>300000</v>
      </c>
      <c r="M49" s="10" t="s">
        <v>125</v>
      </c>
    </row>
    <row r="50" spans="1:13" ht="12" customHeight="1">
      <c r="A50" s="2"/>
      <c r="B50" s="10" t="s">
        <v>66</v>
      </c>
      <c r="C50" s="10" t="s">
        <v>66</v>
      </c>
      <c r="D50" s="10" t="s">
        <v>8</v>
      </c>
      <c r="E50" s="10" t="s">
        <v>67</v>
      </c>
      <c r="F50" s="10">
        <v>100000</v>
      </c>
      <c r="G50" s="10">
        <v>197300</v>
      </c>
      <c r="H50" s="10">
        <v>187300</v>
      </c>
      <c r="I50" s="10">
        <v>100000</v>
      </c>
      <c r="J50" s="10">
        <v>220110</v>
      </c>
      <c r="K50" s="10">
        <v>201500</v>
      </c>
      <c r="L50" s="10">
        <v>0</v>
      </c>
      <c r="M50" s="10"/>
    </row>
    <row r="51" spans="1:13" ht="12" customHeight="1">
      <c r="A51" s="2"/>
      <c r="B51" s="10" t="s">
        <v>68</v>
      </c>
      <c r="C51" s="10" t="s">
        <v>68</v>
      </c>
      <c r="D51" s="10" t="s">
        <v>8</v>
      </c>
      <c r="E51" s="10" t="s">
        <v>69</v>
      </c>
      <c r="F51" s="10">
        <v>800000</v>
      </c>
      <c r="G51" s="10">
        <v>3684908.27</v>
      </c>
      <c r="H51" s="10">
        <v>0</v>
      </c>
      <c r="I51" s="10">
        <v>800000</v>
      </c>
      <c r="J51" s="10">
        <v>541203</v>
      </c>
      <c r="K51" s="10">
        <v>0</v>
      </c>
      <c r="L51" s="10">
        <v>800000</v>
      </c>
      <c r="M51" s="10" t="s">
        <v>155</v>
      </c>
    </row>
    <row r="52" spans="1:13" ht="12" customHeight="1">
      <c r="A52" s="2"/>
      <c r="B52" s="10" t="s">
        <v>24</v>
      </c>
      <c r="C52" s="10" t="s">
        <v>24</v>
      </c>
      <c r="D52" s="10" t="s">
        <v>8</v>
      </c>
      <c r="E52" s="10" t="s">
        <v>25</v>
      </c>
      <c r="F52" s="10">
        <v>3000</v>
      </c>
      <c r="G52" s="10">
        <v>3000</v>
      </c>
      <c r="H52" s="10">
        <v>1644</v>
      </c>
      <c r="I52" s="10">
        <v>3000</v>
      </c>
      <c r="J52" s="10">
        <v>203000</v>
      </c>
      <c r="K52" s="10">
        <v>652</v>
      </c>
      <c r="L52" s="10">
        <v>5000</v>
      </c>
      <c r="M52" s="10" t="s">
        <v>126</v>
      </c>
    </row>
    <row r="53" spans="1:13" ht="12" customHeight="1">
      <c r="A53" s="2"/>
      <c r="B53" s="10" t="s">
        <v>70</v>
      </c>
      <c r="C53" s="10" t="s">
        <v>70</v>
      </c>
      <c r="D53" s="10" t="s">
        <v>8</v>
      </c>
      <c r="E53" s="10" t="s">
        <v>71</v>
      </c>
      <c r="F53" s="10">
        <v>30000</v>
      </c>
      <c r="G53" s="10">
        <v>60428</v>
      </c>
      <c r="H53" s="10">
        <v>60428</v>
      </c>
      <c r="I53" s="10">
        <v>30000</v>
      </c>
      <c r="J53" s="10">
        <v>57000</v>
      </c>
      <c r="K53" s="10">
        <v>56018.9</v>
      </c>
      <c r="L53" s="10">
        <v>60000</v>
      </c>
      <c r="M53" s="10" t="s">
        <v>127</v>
      </c>
    </row>
    <row r="54" spans="1:13" ht="12" customHeight="1">
      <c r="A54" s="2"/>
      <c r="B54" s="10" t="s">
        <v>26</v>
      </c>
      <c r="C54" s="10">
        <v>3722</v>
      </c>
      <c r="D54" s="10" t="s">
        <v>8</v>
      </c>
      <c r="E54" s="10" t="s">
        <v>27</v>
      </c>
      <c r="F54" s="10">
        <v>1005000</v>
      </c>
      <c r="G54" s="10">
        <v>1071849.78</v>
      </c>
      <c r="H54" s="10">
        <v>1066849.78</v>
      </c>
      <c r="I54" s="10">
        <v>1005000</v>
      </c>
      <c r="J54" s="10">
        <v>978000</v>
      </c>
      <c r="K54" s="10">
        <v>884176.25</v>
      </c>
      <c r="L54" s="10">
        <v>1200000</v>
      </c>
      <c r="M54" s="10" t="s">
        <v>128</v>
      </c>
    </row>
    <row r="55" spans="1:13" ht="12" customHeight="1">
      <c r="A55" s="2"/>
      <c r="B55" s="10" t="s">
        <v>72</v>
      </c>
      <c r="C55" s="10">
        <v>3723</v>
      </c>
      <c r="D55" s="10" t="s">
        <v>8</v>
      </c>
      <c r="E55" s="10" t="s">
        <v>73</v>
      </c>
      <c r="F55" s="10">
        <v>600000</v>
      </c>
      <c r="G55" s="10">
        <v>600000</v>
      </c>
      <c r="H55" s="10">
        <v>583911.17000000004</v>
      </c>
      <c r="I55" s="10">
        <v>600000</v>
      </c>
      <c r="J55" s="10">
        <v>569000</v>
      </c>
      <c r="K55" s="10">
        <v>285214.93</v>
      </c>
      <c r="L55" s="10">
        <v>500000</v>
      </c>
      <c r="M55" s="10" t="s">
        <v>129</v>
      </c>
    </row>
    <row r="56" spans="1:13" ht="12" customHeight="1">
      <c r="A56" s="2"/>
      <c r="B56" s="10" t="s">
        <v>28</v>
      </c>
      <c r="C56" s="10">
        <v>3725</v>
      </c>
      <c r="D56" s="10" t="s">
        <v>8</v>
      </c>
      <c r="E56" s="10" t="s">
        <v>29</v>
      </c>
      <c r="F56" s="10">
        <v>0</v>
      </c>
      <c r="G56" s="10">
        <v>60000</v>
      </c>
      <c r="H56" s="10">
        <v>41653.660000000003</v>
      </c>
      <c r="I56" s="10">
        <v>0</v>
      </c>
      <c r="J56" s="10">
        <v>0</v>
      </c>
      <c r="K56" s="10">
        <v>0</v>
      </c>
      <c r="L56" s="10">
        <v>0</v>
      </c>
      <c r="M56" s="10"/>
    </row>
    <row r="57" spans="1:13" ht="12" customHeight="1">
      <c r="A57" s="2"/>
      <c r="B57" s="10" t="s">
        <v>30</v>
      </c>
      <c r="C57" s="10">
        <v>3726</v>
      </c>
      <c r="D57" s="10" t="s">
        <v>8</v>
      </c>
      <c r="E57" s="10" t="s">
        <v>31</v>
      </c>
      <c r="F57" s="10">
        <v>150000</v>
      </c>
      <c r="G57" s="10">
        <v>150000</v>
      </c>
      <c r="H57" s="10">
        <v>144254.10999999999</v>
      </c>
      <c r="I57" s="10">
        <v>150000</v>
      </c>
      <c r="J57" s="10">
        <v>299000</v>
      </c>
      <c r="K57" s="10">
        <v>298049.93</v>
      </c>
      <c r="L57" s="10">
        <v>330000</v>
      </c>
      <c r="M57" s="10" t="s">
        <v>130</v>
      </c>
    </row>
    <row r="58" spans="1:13" ht="12" customHeight="1">
      <c r="A58" s="2"/>
      <c r="B58" s="10" t="s">
        <v>32</v>
      </c>
      <c r="C58" s="10">
        <v>3745</v>
      </c>
      <c r="D58" s="10" t="s">
        <v>8</v>
      </c>
      <c r="E58" s="10" t="s">
        <v>33</v>
      </c>
      <c r="F58" s="10">
        <v>3205000</v>
      </c>
      <c r="G58" s="10">
        <v>3319105.93</v>
      </c>
      <c r="H58" s="10">
        <v>3265138.9</v>
      </c>
      <c r="I58" s="10">
        <v>3205000</v>
      </c>
      <c r="J58" s="10">
        <v>3861584.74</v>
      </c>
      <c r="K58" s="10">
        <v>2364760.27</v>
      </c>
      <c r="L58" s="10">
        <v>3500000</v>
      </c>
      <c r="M58" s="10" t="s">
        <v>131</v>
      </c>
    </row>
    <row r="59" spans="1:13" ht="19.8" customHeight="1">
      <c r="A59" s="2"/>
      <c r="B59" s="10" t="s">
        <v>74</v>
      </c>
      <c r="C59" s="10">
        <v>4351</v>
      </c>
      <c r="D59" s="10" t="s">
        <v>8</v>
      </c>
      <c r="E59" s="10" t="s">
        <v>75</v>
      </c>
      <c r="F59" s="10">
        <v>20000</v>
      </c>
      <c r="G59" s="10">
        <v>2246</v>
      </c>
      <c r="H59" s="10">
        <v>0</v>
      </c>
      <c r="I59" s="10">
        <v>20000</v>
      </c>
      <c r="J59" s="10">
        <v>20000</v>
      </c>
      <c r="K59" s="10">
        <v>0</v>
      </c>
      <c r="L59" s="10">
        <v>20000</v>
      </c>
      <c r="M59" s="10" t="s">
        <v>132</v>
      </c>
    </row>
    <row r="60" spans="1:13" ht="12" customHeight="1">
      <c r="A60" s="2"/>
      <c r="B60" s="10" t="s">
        <v>76</v>
      </c>
      <c r="C60" s="10">
        <v>5213</v>
      </c>
      <c r="D60" s="10" t="s">
        <v>8</v>
      </c>
      <c r="E60" s="10" t="s">
        <v>77</v>
      </c>
      <c r="F60" s="10">
        <v>10000</v>
      </c>
      <c r="G60" s="10">
        <v>10000</v>
      </c>
      <c r="H60" s="10">
        <v>5980</v>
      </c>
      <c r="I60" s="10">
        <v>30000</v>
      </c>
      <c r="J60" s="10">
        <v>30000</v>
      </c>
      <c r="K60" s="10">
        <v>0</v>
      </c>
      <c r="L60" s="10">
        <v>30000</v>
      </c>
      <c r="M60" s="10" t="s">
        <v>133</v>
      </c>
    </row>
    <row r="61" spans="1:13" ht="12" customHeight="1">
      <c r="A61" s="2"/>
      <c r="B61" s="10" t="s">
        <v>78</v>
      </c>
      <c r="C61" s="10">
        <v>5269</v>
      </c>
      <c r="D61" s="10" t="s">
        <v>8</v>
      </c>
      <c r="E61" s="10" t="s">
        <v>79</v>
      </c>
      <c r="F61" s="10">
        <v>0</v>
      </c>
      <c r="G61" s="10">
        <v>45000</v>
      </c>
      <c r="H61" s="10">
        <v>45000</v>
      </c>
      <c r="I61" s="10">
        <v>0</v>
      </c>
      <c r="J61" s="10">
        <v>0</v>
      </c>
      <c r="K61" s="10">
        <v>0</v>
      </c>
      <c r="L61" s="10">
        <v>0</v>
      </c>
      <c r="M61" s="10"/>
    </row>
    <row r="62" spans="1:13" ht="12" customHeight="1">
      <c r="A62" s="2"/>
      <c r="B62" s="10" t="s">
        <v>34</v>
      </c>
      <c r="C62" s="10">
        <v>5512</v>
      </c>
      <c r="D62" s="10" t="s">
        <v>8</v>
      </c>
      <c r="E62" s="10" t="s">
        <v>35</v>
      </c>
      <c r="F62" s="10">
        <v>273200</v>
      </c>
      <c r="G62" s="10">
        <v>525546.34</v>
      </c>
      <c r="H62" s="10">
        <v>523893.15</v>
      </c>
      <c r="I62" s="10">
        <v>8773200</v>
      </c>
      <c r="J62" s="10">
        <v>9029520.2599999998</v>
      </c>
      <c r="K62" s="10">
        <v>8624629.9499999993</v>
      </c>
      <c r="L62" s="10">
        <v>300000</v>
      </c>
      <c r="M62" s="10" t="s">
        <v>153</v>
      </c>
    </row>
    <row r="63" spans="1:13" ht="12" customHeight="1">
      <c r="A63" s="2"/>
      <c r="B63" s="10" t="s">
        <v>80</v>
      </c>
      <c r="C63" s="10">
        <v>6112</v>
      </c>
      <c r="D63" s="10" t="s">
        <v>8</v>
      </c>
      <c r="E63" s="10" t="s">
        <v>81</v>
      </c>
      <c r="F63" s="10">
        <v>1140000</v>
      </c>
      <c r="G63" s="10">
        <v>1160768</v>
      </c>
      <c r="H63" s="10">
        <v>1132200</v>
      </c>
      <c r="I63" s="10">
        <v>1140000</v>
      </c>
      <c r="J63" s="10">
        <v>1140000</v>
      </c>
      <c r="K63" s="10">
        <v>839177</v>
      </c>
      <c r="L63" s="10">
        <v>1200000</v>
      </c>
      <c r="M63" s="10" t="s">
        <v>134</v>
      </c>
    </row>
    <row r="64" spans="1:13" ht="12" customHeight="1">
      <c r="A64" s="2"/>
      <c r="B64" s="10" t="s">
        <v>82</v>
      </c>
      <c r="C64" s="10">
        <v>6114</v>
      </c>
      <c r="D64" s="10" t="s">
        <v>8</v>
      </c>
      <c r="E64" s="10" t="s">
        <v>83</v>
      </c>
      <c r="F64" s="10">
        <v>0</v>
      </c>
      <c r="G64" s="10">
        <v>42985</v>
      </c>
      <c r="H64" s="10">
        <v>42985</v>
      </c>
      <c r="I64" s="10">
        <v>0</v>
      </c>
      <c r="J64" s="10">
        <v>0</v>
      </c>
      <c r="K64" s="10">
        <v>0</v>
      </c>
      <c r="L64" s="10">
        <v>0</v>
      </c>
      <c r="M64" s="10"/>
    </row>
    <row r="65" spans="1:13" ht="12" customHeight="1">
      <c r="A65" s="2"/>
      <c r="B65" s="10"/>
      <c r="C65" s="10">
        <v>6115</v>
      </c>
      <c r="D65" s="10" t="s">
        <v>8</v>
      </c>
      <c r="E65" s="10" t="s">
        <v>99</v>
      </c>
      <c r="F65" s="10">
        <v>0</v>
      </c>
      <c r="G65" s="10">
        <v>0</v>
      </c>
      <c r="H65" s="10">
        <v>0</v>
      </c>
      <c r="I65" s="10">
        <v>0</v>
      </c>
      <c r="J65" s="10">
        <v>48000</v>
      </c>
      <c r="K65" s="10">
        <v>2364</v>
      </c>
      <c r="L65" s="10">
        <v>0</v>
      </c>
      <c r="M65" s="10" t="s">
        <v>148</v>
      </c>
    </row>
    <row r="66" spans="1:13" ht="12" customHeight="1">
      <c r="A66" s="2"/>
      <c r="B66" s="10"/>
      <c r="C66" s="10">
        <v>6118</v>
      </c>
      <c r="D66" s="10" t="s">
        <v>8</v>
      </c>
      <c r="E66" s="10" t="s">
        <v>135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35000</v>
      </c>
      <c r="M66" s="10" t="s">
        <v>136</v>
      </c>
    </row>
    <row r="67" spans="1:13" ht="12" customHeight="1">
      <c r="A67" s="2"/>
      <c r="B67" s="10" t="s">
        <v>36</v>
      </c>
      <c r="C67" s="10">
        <v>6171</v>
      </c>
      <c r="D67" s="10" t="s">
        <v>8</v>
      </c>
      <c r="E67" s="10" t="s">
        <v>37</v>
      </c>
      <c r="F67" s="10">
        <v>3091000</v>
      </c>
      <c r="G67" s="10">
        <v>2744488.16</v>
      </c>
      <c r="H67" s="10">
        <v>2532999.09</v>
      </c>
      <c r="I67" s="10">
        <v>3071000</v>
      </c>
      <c r="J67" s="10">
        <v>3811302</v>
      </c>
      <c r="K67" s="10">
        <v>3698039.15</v>
      </c>
      <c r="L67" s="10">
        <v>5000000</v>
      </c>
      <c r="M67" s="10" t="s">
        <v>154</v>
      </c>
    </row>
    <row r="68" spans="1:13" ht="12" customHeight="1">
      <c r="A68" s="2"/>
      <c r="B68" s="10"/>
      <c r="C68" s="10">
        <v>6221</v>
      </c>
      <c r="D68" s="10" t="s">
        <v>8</v>
      </c>
      <c r="E68" s="10" t="s">
        <v>100</v>
      </c>
      <c r="F68" s="10">
        <v>0</v>
      </c>
      <c r="G68" s="10">
        <v>0</v>
      </c>
      <c r="H68" s="10">
        <v>0</v>
      </c>
      <c r="I68" s="10">
        <v>0</v>
      </c>
      <c r="J68" s="10">
        <v>311700</v>
      </c>
      <c r="K68" s="10">
        <v>76387</v>
      </c>
      <c r="L68" s="10">
        <v>100000</v>
      </c>
      <c r="M68" s="10" t="s">
        <v>137</v>
      </c>
    </row>
    <row r="69" spans="1:13" ht="12" customHeight="1">
      <c r="A69" s="2"/>
      <c r="B69" s="10" t="s">
        <v>84</v>
      </c>
      <c r="C69" s="10">
        <v>6310</v>
      </c>
      <c r="D69" s="10" t="s">
        <v>8</v>
      </c>
      <c r="E69" s="10" t="s">
        <v>85</v>
      </c>
      <c r="F69" s="10">
        <v>0</v>
      </c>
      <c r="G69" s="10">
        <v>10237</v>
      </c>
      <c r="H69" s="10">
        <v>6921.06</v>
      </c>
      <c r="I69" s="10">
        <v>0</v>
      </c>
      <c r="J69" s="10">
        <v>0</v>
      </c>
      <c r="K69" s="10">
        <v>0</v>
      </c>
      <c r="L69" s="10">
        <v>0</v>
      </c>
      <c r="M69" s="10"/>
    </row>
    <row r="70" spans="1:13" ht="12" customHeight="1">
      <c r="A70" s="2"/>
      <c r="B70" s="10" t="s">
        <v>86</v>
      </c>
      <c r="C70" s="10">
        <v>6320</v>
      </c>
      <c r="D70" s="10" t="s">
        <v>8</v>
      </c>
      <c r="E70" s="10" t="s">
        <v>87</v>
      </c>
      <c r="F70" s="10">
        <v>0</v>
      </c>
      <c r="G70" s="10">
        <v>94992.69</v>
      </c>
      <c r="H70" s="10">
        <v>94992.69</v>
      </c>
      <c r="I70" s="10">
        <v>0</v>
      </c>
      <c r="J70" s="10">
        <v>85950</v>
      </c>
      <c r="K70" s="10">
        <v>74431</v>
      </c>
      <c r="L70" s="10">
        <v>90000</v>
      </c>
      <c r="M70" s="10" t="s">
        <v>138</v>
      </c>
    </row>
    <row r="71" spans="1:13" ht="12" customHeight="1">
      <c r="A71" s="2"/>
      <c r="B71" s="10" t="s">
        <v>38</v>
      </c>
      <c r="C71" s="10">
        <v>6330</v>
      </c>
      <c r="D71" s="10" t="s">
        <v>88</v>
      </c>
      <c r="E71" s="10" t="s">
        <v>89</v>
      </c>
      <c r="F71" s="10">
        <v>0</v>
      </c>
      <c r="G71" s="10">
        <v>0</v>
      </c>
      <c r="H71" s="10">
        <v>4948000</v>
      </c>
      <c r="I71" s="10">
        <v>0</v>
      </c>
      <c r="J71" s="10">
        <v>0</v>
      </c>
      <c r="K71" s="10">
        <v>3490000</v>
      </c>
      <c r="L71" s="10">
        <v>0</v>
      </c>
      <c r="M71" s="10"/>
    </row>
    <row r="72" spans="1:13" ht="12" customHeight="1">
      <c r="A72" s="2"/>
      <c r="B72" s="10"/>
      <c r="C72" s="10">
        <v>6330</v>
      </c>
      <c r="D72" s="10">
        <v>5348</v>
      </c>
      <c r="E72" s="10" t="s">
        <v>105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100000</v>
      </c>
      <c r="L72" s="10">
        <v>0</v>
      </c>
      <c r="M72" s="10"/>
    </row>
    <row r="73" spans="1:13" ht="12" customHeight="1">
      <c r="A73" s="2"/>
      <c r="B73" s="10" t="s">
        <v>41</v>
      </c>
      <c r="C73" s="10">
        <v>6402</v>
      </c>
      <c r="D73" s="10" t="s">
        <v>8</v>
      </c>
      <c r="E73" s="10" t="s">
        <v>42</v>
      </c>
      <c r="F73" s="10">
        <v>0</v>
      </c>
      <c r="G73" s="10">
        <v>18226.22</v>
      </c>
      <c r="H73" s="10">
        <v>18226.22</v>
      </c>
      <c r="I73" s="10">
        <v>0</v>
      </c>
      <c r="J73" s="10">
        <v>0</v>
      </c>
      <c r="K73" s="10">
        <v>0</v>
      </c>
      <c r="L73" s="10">
        <v>0</v>
      </c>
      <c r="M73" s="10"/>
    </row>
    <row r="74" spans="1:13" ht="12" customHeight="1">
      <c r="A74" s="2"/>
      <c r="B74" s="10"/>
      <c r="C74" s="10"/>
      <c r="D74" s="10"/>
      <c r="E74" s="10"/>
      <c r="F74" s="10">
        <v>34825700</v>
      </c>
      <c r="G74" s="10">
        <v>34131720.039999999</v>
      </c>
      <c r="H74" s="10">
        <v>29885929.75</v>
      </c>
      <c r="I74" s="10">
        <v>31706200</v>
      </c>
      <c r="J74" s="10">
        <f>SUM(J30:J73)</f>
        <v>43128521.629999995</v>
      </c>
      <c r="K74" s="10">
        <f>SUM(K30:K73)</f>
        <v>30025153.229999997</v>
      </c>
      <c r="L74" s="10">
        <f>SUM(L30:L73)</f>
        <v>28079940</v>
      </c>
      <c r="M74" s="10"/>
    </row>
    <row r="75" spans="1:13" ht="14.4" customHeight="1">
      <c r="A75" s="2"/>
      <c r="B75" s="10" t="s">
        <v>90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2"/>
      <c r="B76" s="10"/>
      <c r="C76" s="10"/>
      <c r="D76" s="10" t="s">
        <v>91</v>
      </c>
      <c r="E76" s="10" t="s">
        <v>92</v>
      </c>
      <c r="F76" s="10">
        <v>4083459.07</v>
      </c>
      <c r="G76" s="10">
        <v>-411575.21</v>
      </c>
      <c r="H76" s="10">
        <v>-5797689.3899999997</v>
      </c>
      <c r="I76" s="10">
        <v>-2395085.33</v>
      </c>
      <c r="J76" s="10">
        <f>J74-J26</f>
        <v>7591695.6099999994</v>
      </c>
      <c r="K76" s="10">
        <f>K74-K26</f>
        <v>-1525033.6900000013</v>
      </c>
      <c r="L76" s="10">
        <f>L74-L26</f>
        <v>-36369.10000000149</v>
      </c>
      <c r="M76" s="10"/>
    </row>
  </sheetData>
  <mergeCells count="1">
    <mergeCell ref="E1:L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E297-7DC6-4A7C-9A38-EEF474C30632}">
  <dimension ref="A1:J78"/>
  <sheetViews>
    <sheetView tabSelected="1" workbookViewId="0">
      <selection activeCell="Q13" sqref="Q13"/>
    </sheetView>
  </sheetViews>
  <sheetFormatPr defaultRowHeight="14.4"/>
  <cols>
    <col min="1" max="1" width="6.5546875" style="16" customWidth="1"/>
    <col min="2" max="2" width="45.5546875" customWidth="1"/>
    <col min="3" max="3" width="9.88671875" customWidth="1"/>
    <col min="4" max="4" width="10.6640625" customWidth="1"/>
    <col min="5" max="6" width="10" customWidth="1"/>
    <col min="7" max="7" width="10.33203125" bestFit="1" customWidth="1"/>
    <col min="8" max="9" width="10.33203125" customWidth="1"/>
  </cols>
  <sheetData>
    <row r="1" spans="1:10" ht="25.8">
      <c r="A1" s="15" t="str">
        <f>Data!E1</f>
        <v>Návrh rozpočtu obce Středokluky na rok 2023</v>
      </c>
    </row>
    <row r="3" spans="1:10" ht="16.2" thickBot="1">
      <c r="A3" s="17" t="str">
        <f>Data!C3</f>
        <v>Příjmy</v>
      </c>
      <c r="C3" t="s">
        <v>146</v>
      </c>
    </row>
    <row r="4" spans="1:10" ht="46.8" customHeight="1" thickBot="1">
      <c r="A4" s="29"/>
      <c r="B4" s="32" t="str">
        <f>Data!E4</f>
        <v>Název</v>
      </c>
      <c r="C4" s="32" t="str">
        <f>Data!F4</f>
        <v>Schválený rozpočet
2021</v>
      </c>
      <c r="D4" s="32" t="str">
        <f>Data!G4</f>
        <v>Upravený rozpočet
2021</v>
      </c>
      <c r="E4" s="32" t="str">
        <f>Data!H4</f>
        <v>Skutečnost
2021</v>
      </c>
      <c r="F4" s="32" t="str">
        <f>Data!I4</f>
        <v>Schválený
rozpočet
2022</v>
      </c>
      <c r="G4" s="32" t="str">
        <f>Data!J4</f>
        <v>Upravený rozpočet 2022</v>
      </c>
      <c r="H4" s="32" t="str">
        <f>Data!K4</f>
        <v>Plnění rozpočtu 09/2022</v>
      </c>
      <c r="I4" s="33" t="str">
        <f>Data!L4</f>
        <v>Návrh rozpočtu 2023</v>
      </c>
      <c r="J4" s="14"/>
    </row>
    <row r="5" spans="1:10">
      <c r="A5" s="19"/>
      <c r="B5" s="20" t="str">
        <f>Data!E5</f>
        <v>Bez paragrafu</v>
      </c>
      <c r="C5" s="37">
        <f>Data!F5/1000</f>
        <v>28938.940930000001</v>
      </c>
      <c r="D5" s="21">
        <f>Data!G5/1000</f>
        <v>32585.76525</v>
      </c>
      <c r="E5" s="21">
        <f>Data!H5/1000</f>
        <v>28778.19355</v>
      </c>
      <c r="F5" s="21">
        <f>Data!I5/1000</f>
        <v>31800.785329999999</v>
      </c>
      <c r="G5" s="21">
        <f>Data!J5/1000</f>
        <v>32554.280019999998</v>
      </c>
      <c r="H5" s="21">
        <f>Data!K5/1000</f>
        <v>25544.663120000001</v>
      </c>
      <c r="I5" s="22">
        <f>Data!L5/1000</f>
        <v>26410.609100000001</v>
      </c>
      <c r="J5" t="str">
        <f>Data!M5</f>
        <v xml:space="preserve">Daňové příjmy navýšené o 10 %. </v>
      </c>
    </row>
    <row r="6" spans="1:10">
      <c r="A6" s="23">
        <f>Data!C6</f>
        <v>2310</v>
      </c>
      <c r="B6" s="24" t="str">
        <f>Data!E6</f>
        <v>Pitná voda</v>
      </c>
      <c r="C6" s="38">
        <f>Data!F6/1000</f>
        <v>50</v>
      </c>
      <c r="D6" s="25">
        <f>Data!G6/1000</f>
        <v>50</v>
      </c>
      <c r="E6" s="25">
        <f>Data!H6/1000</f>
        <v>50</v>
      </c>
      <c r="F6" s="25">
        <f>Data!I6/1000</f>
        <v>100</v>
      </c>
      <c r="G6" s="25">
        <f>Data!J6/1000</f>
        <v>148.6</v>
      </c>
      <c r="H6" s="25">
        <f>Data!K6/1000</f>
        <v>43.924839999999996</v>
      </c>
      <c r="I6" s="26">
        <f>Data!L6/1000</f>
        <v>48</v>
      </c>
      <c r="J6" t="str">
        <f>Data!M6</f>
        <v>Nájemné dle smlouvy s 1VHS.</v>
      </c>
    </row>
    <row r="7" spans="1:10">
      <c r="A7" s="23">
        <f>Data!C7</f>
        <v>2321</v>
      </c>
      <c r="B7" s="24" t="str">
        <f>Data!E7</f>
        <v>Odvádění a čištění odpadních vod a nakládání s kaly</v>
      </c>
      <c r="C7" s="38">
        <f>Data!F7/1000</f>
        <v>50</v>
      </c>
      <c r="D7" s="25">
        <f>Data!G7/1000</f>
        <v>50</v>
      </c>
      <c r="E7" s="25">
        <f>Data!H7/1000</f>
        <v>50</v>
      </c>
      <c r="F7" s="25">
        <f>Data!I7/1000</f>
        <v>100</v>
      </c>
      <c r="G7" s="25">
        <f>Data!J7/1000</f>
        <v>238.4</v>
      </c>
      <c r="H7" s="25">
        <f>Data!K7/1000</f>
        <v>96.282470000000004</v>
      </c>
      <c r="I7" s="26">
        <f>Data!L7/1000</f>
        <v>149.19999999999999</v>
      </c>
      <c r="J7" t="str">
        <f>Data!M7</f>
        <v>Nájemné dle smlouvy s 1VHS.</v>
      </c>
    </row>
    <row r="8" spans="1:10">
      <c r="A8" s="23">
        <f>Data!C8</f>
        <v>2341</v>
      </c>
      <c r="B8" s="24" t="str">
        <f>Data!E8</f>
        <v>Vodní díla v zemědělské krajině</v>
      </c>
      <c r="C8" s="38">
        <f>Data!F8/1000</f>
        <v>10</v>
      </c>
      <c r="D8" s="25">
        <f>Data!G8/1000</f>
        <v>10</v>
      </c>
      <c r="E8" s="25">
        <f>Data!H8/1000</f>
        <v>10</v>
      </c>
      <c r="F8" s="25">
        <f>Data!I8/1000</f>
        <v>10</v>
      </c>
      <c r="G8" s="25">
        <f>Data!J8/1000</f>
        <v>10</v>
      </c>
      <c r="H8" s="25">
        <f>Data!K8/1000</f>
        <v>0</v>
      </c>
      <c r="I8" s="26">
        <f>Data!L8/1000</f>
        <v>10</v>
      </c>
      <c r="J8" t="str">
        <f>Data!M8</f>
        <v>Nájemné za rybník Pod Panskou</v>
      </c>
    </row>
    <row r="9" spans="1:10">
      <c r="A9" s="23">
        <f>Data!C9</f>
        <v>3111</v>
      </c>
      <c r="B9" s="24" t="str">
        <f>Data!E9</f>
        <v>Mateřské školy</v>
      </c>
      <c r="C9" s="38">
        <f>Data!F9/1000</f>
        <v>0</v>
      </c>
      <c r="D9" s="25">
        <f>Data!G9/1000</f>
        <v>14.468</v>
      </c>
      <c r="E9" s="25">
        <f>Data!H9/1000</f>
        <v>14.468</v>
      </c>
      <c r="F9" s="25">
        <f>Data!I9/1000</f>
        <v>0</v>
      </c>
      <c r="G9" s="25">
        <f>Data!J9/1000</f>
        <v>0</v>
      </c>
      <c r="H9" s="25">
        <f>Data!K9/1000</f>
        <v>0</v>
      </c>
      <c r="I9" s="26">
        <f>Data!L9/1000</f>
        <v>0</v>
      </c>
    </row>
    <row r="10" spans="1:10">
      <c r="A10" s="23">
        <f>Data!C10</f>
        <v>3299</v>
      </c>
      <c r="B10" s="24" t="str">
        <f>Data!E10</f>
        <v>Ostatní záležitosti vzdělávání</v>
      </c>
      <c r="C10" s="38">
        <f>Data!F10/1000</f>
        <v>4.5</v>
      </c>
      <c r="D10" s="25">
        <f>Data!G10/1000</f>
        <v>2.41</v>
      </c>
      <c r="E10" s="25">
        <f>Data!H10/1000</f>
        <v>2.4</v>
      </c>
      <c r="F10" s="25">
        <f>Data!I10/1000</f>
        <v>4.5</v>
      </c>
      <c r="G10" s="25">
        <f>Data!J10/1000</f>
        <v>4.5</v>
      </c>
      <c r="H10" s="25">
        <f>Data!K10/1000</f>
        <v>3.2</v>
      </c>
      <c r="I10" s="26">
        <f>Data!L10/1000</f>
        <v>4.5</v>
      </c>
      <c r="J10" t="str">
        <f>Data!M10</f>
        <v xml:space="preserve">Univerzita 3. věku. </v>
      </c>
    </row>
    <row r="11" spans="1:10">
      <c r="A11" s="23">
        <f>Data!C11</f>
        <v>3429</v>
      </c>
      <c r="B11" s="24" t="str">
        <f>Data!E11</f>
        <v>Ostatní zájmová činnost a rekreace</v>
      </c>
      <c r="C11" s="38">
        <f>Data!F11/1000</f>
        <v>110</v>
      </c>
      <c r="D11" s="25">
        <f>Data!G11/1000</f>
        <v>49.39</v>
      </c>
      <c r="E11" s="25">
        <f>Data!H11/1000</f>
        <v>49.38</v>
      </c>
      <c r="F11" s="25">
        <f>Data!I11/1000</f>
        <v>110</v>
      </c>
      <c r="G11" s="25">
        <f>Data!J11/1000</f>
        <v>201</v>
      </c>
      <c r="H11" s="25">
        <f>Data!K11/1000</f>
        <v>135.80000000000001</v>
      </c>
      <c r="I11" s="26">
        <f>Data!L11/1000</f>
        <v>84</v>
      </c>
      <c r="J11" t="str">
        <f>Data!M11</f>
        <v>Nájemné Sportovní areál "Koupaliště"</v>
      </c>
    </row>
    <row r="12" spans="1:10">
      <c r="A12" s="23">
        <f>Data!C12</f>
        <v>3612</v>
      </c>
      <c r="B12" s="24" t="str">
        <f>Data!E12</f>
        <v>Bytové hospodářství</v>
      </c>
      <c r="C12" s="38">
        <f>Data!F12/1000</f>
        <v>800</v>
      </c>
      <c r="D12" s="25">
        <f>Data!G12/1000</f>
        <v>714.91300000000001</v>
      </c>
      <c r="E12" s="25">
        <f>Data!H12/1000</f>
        <v>714.91300000000001</v>
      </c>
      <c r="F12" s="25">
        <f>Data!I12/1000</f>
        <v>800</v>
      </c>
      <c r="G12" s="25">
        <f>Data!J12/1000</f>
        <v>746.25</v>
      </c>
      <c r="H12" s="25">
        <f>Data!K12/1000</f>
        <v>595.82365000000004</v>
      </c>
      <c r="I12" s="26">
        <f>Data!L12/1000</f>
        <v>750</v>
      </c>
      <c r="J12" t="str">
        <f>Data!M12</f>
        <v>Nájmy (odhad)</v>
      </c>
    </row>
    <row r="13" spans="1:10">
      <c r="A13" s="23">
        <f>Data!C13</f>
        <v>3639</v>
      </c>
      <c r="B13" s="24" t="str">
        <f>Data!E13</f>
        <v>Komunální služby a územní rozvoj jinde nezařazené</v>
      </c>
      <c r="C13" s="38">
        <f>Data!F13/1000</f>
        <v>450.8</v>
      </c>
      <c r="D13" s="25">
        <f>Data!G13/1000</f>
        <v>519.12599999999998</v>
      </c>
      <c r="E13" s="25">
        <f>Data!H13/1000</f>
        <v>519.12599999999998</v>
      </c>
      <c r="F13" s="25">
        <f>Data!I13/1000</f>
        <v>8</v>
      </c>
      <c r="G13" s="25">
        <f>Data!J13/1000</f>
        <v>25.946000000000002</v>
      </c>
      <c r="H13" s="25">
        <f>Data!K13/1000</f>
        <v>22.146000000000001</v>
      </c>
      <c r="I13" s="26">
        <f>Data!L13/1000</f>
        <v>25</v>
      </c>
      <c r="J13" t="str">
        <f>Data!M13</f>
        <v>Věcná břemena apod.</v>
      </c>
    </row>
    <row r="14" spans="1:10">
      <c r="A14" s="23">
        <f>Data!C14</f>
        <v>3722</v>
      </c>
      <c r="B14" s="24" t="str">
        <f>Data!E14</f>
        <v>Sběr a svoz komunálních odpadů</v>
      </c>
      <c r="C14" s="38">
        <f>Data!F14/1000</f>
        <v>5</v>
      </c>
      <c r="D14" s="25">
        <f>Data!G14/1000</f>
        <v>5.5</v>
      </c>
      <c r="E14" s="25">
        <f>Data!H14/1000</f>
        <v>5.4989999999999997</v>
      </c>
      <c r="F14" s="25">
        <f>Data!I14/1000</f>
        <v>5</v>
      </c>
      <c r="G14" s="25">
        <f>Data!J14/1000</f>
        <v>5</v>
      </c>
      <c r="H14" s="25">
        <f>Data!K14/1000</f>
        <v>4.54</v>
      </c>
      <c r="I14" s="26">
        <f>Data!L14/1000</f>
        <v>5</v>
      </c>
      <c r="J14" t="str">
        <f>Data!M14</f>
        <v xml:space="preserve">Prodej popelnic. </v>
      </c>
    </row>
    <row r="15" spans="1:10">
      <c r="A15" s="23">
        <f>Data!C15</f>
        <v>3725</v>
      </c>
      <c r="B15" s="24" t="str">
        <f>Data!E15</f>
        <v>Využívání a zneškodňování komunálních odpadů</v>
      </c>
      <c r="C15" s="38">
        <f>Data!F15/1000</f>
        <v>0</v>
      </c>
      <c r="D15" s="25">
        <f>Data!G15/1000</f>
        <v>297.23200000000003</v>
      </c>
      <c r="E15" s="25">
        <f>Data!H15/1000</f>
        <v>297.23200000000003</v>
      </c>
      <c r="F15" s="25">
        <f>Data!I15/1000</f>
        <v>0</v>
      </c>
      <c r="G15" s="25">
        <f>Data!J15/1000</f>
        <v>0</v>
      </c>
      <c r="H15" s="25">
        <f>Data!K15/1000</f>
        <v>0</v>
      </c>
      <c r="I15" s="26">
        <f>Data!L15/1000</f>
        <v>0</v>
      </c>
    </row>
    <row r="16" spans="1:10">
      <c r="A16" s="23">
        <f>Data!C16</f>
        <v>3726</v>
      </c>
      <c r="B16" s="24" t="str">
        <f>Data!E16</f>
        <v>Využívání a zneškodňování ostatních odpadů</v>
      </c>
      <c r="C16" s="38">
        <f>Data!F16/1000</f>
        <v>190</v>
      </c>
      <c r="D16" s="25">
        <f>Data!G16/1000</f>
        <v>40.51</v>
      </c>
      <c r="E16" s="25">
        <f>Data!H16/1000</f>
        <v>40.51</v>
      </c>
      <c r="F16" s="25">
        <f>Data!I16/1000</f>
        <v>230</v>
      </c>
      <c r="G16" s="25">
        <f>Data!J16/1000</f>
        <v>324.2</v>
      </c>
      <c r="H16" s="25">
        <f>Data!K16/1000</f>
        <v>238.71600000000001</v>
      </c>
      <c r="I16" s="26">
        <f>Data!L16/1000</f>
        <v>350</v>
      </c>
      <c r="J16" t="str">
        <f>Data!M16</f>
        <v>Platba za odpady + platby EkoKom.</v>
      </c>
    </row>
    <row r="17" spans="1:10">
      <c r="A17" s="23">
        <f>Data!C17</f>
        <v>3729</v>
      </c>
      <c r="B17" s="24" t="str">
        <f>Data!E17</f>
        <v>Ostatní nakládání s odpady</v>
      </c>
      <c r="C17" s="38">
        <f>Data!F17/1000</f>
        <v>0</v>
      </c>
      <c r="D17" s="25">
        <f>Data!G17/1000</f>
        <v>0</v>
      </c>
      <c r="E17" s="25">
        <f>Data!H17/1000</f>
        <v>0</v>
      </c>
      <c r="F17" s="25">
        <f>Data!I17/1000</f>
        <v>0</v>
      </c>
      <c r="G17" s="25">
        <f>Data!J17/1000</f>
        <v>30.7</v>
      </c>
      <c r="H17" s="25">
        <f>Data!K17/1000</f>
        <v>30.7</v>
      </c>
      <c r="I17" s="26">
        <f>Data!L17/1000</f>
        <v>100</v>
      </c>
      <c r="J17" t="str">
        <f>Data!M17</f>
        <v>Platby za odpady.</v>
      </c>
    </row>
    <row r="18" spans="1:10">
      <c r="A18" s="23">
        <f>Data!C18</f>
        <v>3745</v>
      </c>
      <c r="B18" s="24" t="str">
        <f>Data!E18</f>
        <v>Péče o vzhled obcí a veřejnou zeleň</v>
      </c>
      <c r="C18" s="38">
        <f>Data!F18/1000</f>
        <v>0</v>
      </c>
      <c r="D18" s="25">
        <f>Data!G18/1000</f>
        <v>17.004000000000001</v>
      </c>
      <c r="E18" s="25">
        <f>Data!H18/1000</f>
        <v>17.004000000000001</v>
      </c>
      <c r="F18" s="25">
        <f>Data!I18/1000</f>
        <v>0</v>
      </c>
      <c r="G18" s="25">
        <f>Data!J18/1000</f>
        <v>0</v>
      </c>
      <c r="H18" s="25">
        <f>Data!K18/1000</f>
        <v>0</v>
      </c>
      <c r="I18" s="26">
        <f>Data!L18/1000</f>
        <v>0</v>
      </c>
    </row>
    <row r="19" spans="1:10">
      <c r="A19" s="23">
        <f>Data!C19</f>
        <v>3749</v>
      </c>
      <c r="B19" s="24" t="str">
        <f>Data!E19</f>
        <v>Ostatní činnosti k ochraně přírody a krajiny</v>
      </c>
      <c r="C19" s="38">
        <f>Data!F19/1000</f>
        <v>0</v>
      </c>
      <c r="D19" s="25">
        <f>Data!G19/1000</f>
        <v>0</v>
      </c>
      <c r="E19" s="25">
        <f>Data!H19/1000</f>
        <v>0</v>
      </c>
      <c r="F19" s="25">
        <f>Data!I19/1000</f>
        <v>0</v>
      </c>
      <c r="G19" s="25">
        <f>Data!J19/1000</f>
        <v>25</v>
      </c>
      <c r="H19" s="25">
        <f>Data!K19/1000</f>
        <v>25</v>
      </c>
      <c r="I19" s="26">
        <f>Data!L19/1000</f>
        <v>0</v>
      </c>
      <c r="J19" t="str">
        <f>Data!M19</f>
        <v>Podíl na pokutě.</v>
      </c>
    </row>
    <row r="20" spans="1:10">
      <c r="A20" s="23">
        <f>Data!C20</f>
        <v>5512</v>
      </c>
      <c r="B20" s="24" t="str">
        <f>Data!E20</f>
        <v>Požární ochrana - dobrovolná část</v>
      </c>
      <c r="C20" s="38">
        <f>Data!F20/1000</f>
        <v>0</v>
      </c>
      <c r="D20" s="25">
        <f>Data!G20/1000</f>
        <v>0</v>
      </c>
      <c r="E20" s="25">
        <f>Data!H20/1000</f>
        <v>0</v>
      </c>
      <c r="F20" s="25">
        <f>Data!I20/1000</f>
        <v>800</v>
      </c>
      <c r="G20" s="25">
        <f>Data!J20/1000</f>
        <v>890</v>
      </c>
      <c r="H20" s="25">
        <f>Data!K20/1000</f>
        <v>890</v>
      </c>
      <c r="I20" s="26">
        <f>Data!L20/1000</f>
        <v>0</v>
      </c>
      <c r="J20" t="str">
        <f>Data!M20</f>
        <v>Prodej vybavení.</v>
      </c>
    </row>
    <row r="21" spans="1:10">
      <c r="A21" s="23">
        <f>Data!C21</f>
        <v>6171</v>
      </c>
      <c r="B21" s="24" t="str">
        <f>Data!E21</f>
        <v>Činnost místní správy</v>
      </c>
      <c r="C21" s="38">
        <f>Data!F21/1000</f>
        <v>133</v>
      </c>
      <c r="D21" s="25">
        <f>Data!G21/1000</f>
        <v>182.179</v>
      </c>
      <c r="E21" s="25">
        <f>Data!H21/1000</f>
        <v>182.09558999999999</v>
      </c>
      <c r="F21" s="25">
        <f>Data!I21/1000</f>
        <v>133</v>
      </c>
      <c r="G21" s="25">
        <f>Data!J21/1000</f>
        <v>130.15</v>
      </c>
      <c r="H21" s="25">
        <f>Data!K21/1000</f>
        <v>126.59084</v>
      </c>
      <c r="I21" s="26">
        <f>Data!L21/1000</f>
        <v>130</v>
      </c>
      <c r="J21" t="str">
        <f>Data!M21</f>
        <v xml:space="preserve">Nájemné Cetin, Česká pošta, prodej knih apod. </v>
      </c>
    </row>
    <row r="22" spans="1:10">
      <c r="A22" s="23">
        <f>Data!C22</f>
        <v>6221</v>
      </c>
      <c r="B22" s="24" t="str">
        <f>Data!E22</f>
        <v>Humanitární a zahraniční pomoc přímá</v>
      </c>
      <c r="C22" s="38">
        <f>Data!F22/1000</f>
        <v>0</v>
      </c>
      <c r="D22" s="25">
        <f>Data!G22/1000</f>
        <v>0</v>
      </c>
      <c r="E22" s="25">
        <f>Data!H22/1000</f>
        <v>0</v>
      </c>
      <c r="F22" s="25">
        <f>Data!I22/1000</f>
        <v>0</v>
      </c>
      <c r="G22" s="25">
        <f>Data!J22/1000</f>
        <v>202.8</v>
      </c>
      <c r="H22" s="25">
        <f>Data!K22/1000</f>
        <v>202.8</v>
      </c>
      <c r="I22" s="26">
        <f>Data!L22/1000</f>
        <v>50</v>
      </c>
      <c r="J22" t="str">
        <f>Data!M22</f>
        <v>Příspěvek na ubytování a vzdělávání uprchlíků.</v>
      </c>
    </row>
    <row r="23" spans="1:10">
      <c r="A23" s="23">
        <f>Data!C23</f>
        <v>6330</v>
      </c>
      <c r="B23" s="24" t="str">
        <f>Data!E23</f>
        <v>Převody z rozpočtových účtů</v>
      </c>
      <c r="C23" s="38">
        <f>Data!F23/1000</f>
        <v>0</v>
      </c>
      <c r="D23" s="25">
        <f>Data!G23/1000</f>
        <v>0</v>
      </c>
      <c r="E23" s="25">
        <f>Data!H23/1000</f>
        <v>4948</v>
      </c>
      <c r="F23" s="25">
        <f>Data!I23/1000</f>
        <v>0</v>
      </c>
      <c r="G23" s="25">
        <f>Data!J23/1000</f>
        <v>0</v>
      </c>
      <c r="H23" s="25">
        <f>Data!K23/1000</f>
        <v>3350</v>
      </c>
      <c r="I23" s="26">
        <f>Data!L23/1000</f>
        <v>0</v>
      </c>
    </row>
    <row r="24" spans="1:10">
      <c r="A24" s="23">
        <f>Data!C24</f>
        <v>6330</v>
      </c>
      <c r="B24" s="24" t="str">
        <f>Data!E24</f>
        <v>Převod z vlastní pokladny</v>
      </c>
      <c r="C24" s="38">
        <f>Data!F24/1000</f>
        <v>0</v>
      </c>
      <c r="D24" s="25">
        <f>Data!G24/1000</f>
        <v>0</v>
      </c>
      <c r="E24" s="25">
        <f>Data!H24/1000</f>
        <v>0</v>
      </c>
      <c r="F24" s="25">
        <f>Data!I24/1000</f>
        <v>0</v>
      </c>
      <c r="G24" s="25">
        <f>Data!J24/1000</f>
        <v>0</v>
      </c>
      <c r="H24" s="25">
        <f>Data!K24/1000</f>
        <v>240</v>
      </c>
      <c r="I24" s="26">
        <f>Data!L24/1000</f>
        <v>0</v>
      </c>
    </row>
    <row r="25" spans="1:10" ht="15" thickBot="1">
      <c r="A25" s="23">
        <f>Data!C25</f>
        <v>0</v>
      </c>
      <c r="B25" s="24" t="str">
        <f>Data!E25</f>
        <v>Finanční vypořádání</v>
      </c>
      <c r="C25" s="39">
        <f>Data!F25/1000</f>
        <v>0</v>
      </c>
      <c r="D25" s="27">
        <f>Data!G25/1000</f>
        <v>4.798</v>
      </c>
      <c r="E25" s="27">
        <f>Data!H25/1000</f>
        <v>4.798</v>
      </c>
      <c r="F25" s="27">
        <f>Data!I25/1000</f>
        <v>0</v>
      </c>
      <c r="G25" s="27">
        <f>Data!J25/1000</f>
        <v>0</v>
      </c>
      <c r="H25" s="27">
        <f>Data!K25/1000</f>
        <v>0</v>
      </c>
      <c r="I25" s="28">
        <f>Data!L25/1000</f>
        <v>0</v>
      </c>
    </row>
    <row r="26" spans="1:10" ht="15" thickBot="1">
      <c r="A26" s="29"/>
      <c r="B26" s="34" t="s">
        <v>143</v>
      </c>
      <c r="C26" s="35">
        <f>Data!F26/1000</f>
        <v>30742.24093</v>
      </c>
      <c r="D26" s="35">
        <f>Data!G26/1000</f>
        <v>34543.295250000003</v>
      </c>
      <c r="E26" s="35">
        <f>Data!H26/1000</f>
        <v>35683.619140000003</v>
      </c>
      <c r="F26" s="35">
        <f>Data!I26/1000</f>
        <v>34101.285329999999</v>
      </c>
      <c r="G26" s="35">
        <f>Data!J26/1000</f>
        <v>35536.826019999993</v>
      </c>
      <c r="H26" s="35">
        <f>Data!K26/1000</f>
        <v>31550.186919999996</v>
      </c>
      <c r="I26" s="36">
        <f>Data!L26/1000</f>
        <v>28116.309100000002</v>
      </c>
    </row>
    <row r="28" spans="1:10" ht="16.2" thickBot="1">
      <c r="A28" s="18" t="str">
        <f>Data!C28</f>
        <v>Výdaje</v>
      </c>
      <c r="B28" s="1"/>
      <c r="C28" s="1" t="s">
        <v>146</v>
      </c>
    </row>
    <row r="29" spans="1:10" ht="45" customHeight="1" thickBot="1">
      <c r="A29" s="29"/>
      <c r="B29" s="30" t="str">
        <f>Data!E29</f>
        <v>Název</v>
      </c>
      <c r="C29" s="30" t="str">
        <f>Data!F29</f>
        <v>Schválený rozpočet
2021</v>
      </c>
      <c r="D29" s="30" t="str">
        <f>Data!G29</f>
        <v>Upravený rozpočet
2021</v>
      </c>
      <c r="E29" s="30" t="str">
        <f>Data!H29</f>
        <v>Skutečnost
2021</v>
      </c>
      <c r="F29" s="30" t="str">
        <f>Data!I29</f>
        <v>Schválený
rozpočet
2022</v>
      </c>
      <c r="G29" s="30" t="str">
        <f>Data!J29</f>
        <v>Upravený rozpočet 2022</v>
      </c>
      <c r="H29" s="30" t="str">
        <f>Data!K29</f>
        <v>Plnění rozpočtu 09/2022</v>
      </c>
      <c r="I29" s="31" t="str">
        <f>I4</f>
        <v>Návrh rozpočtu 2023</v>
      </c>
    </row>
    <row r="30" spans="1:10">
      <c r="A30" s="23" t="str">
        <f>Data!C30</f>
        <v>2212</v>
      </c>
      <c r="B30" s="24" t="str">
        <f>Data!E30</f>
        <v>Silnice</v>
      </c>
      <c r="C30" s="37">
        <f>Data!F30/1000</f>
        <v>10830</v>
      </c>
      <c r="D30" s="21">
        <f>Data!G30/1000</f>
        <v>1830</v>
      </c>
      <c r="E30" s="21">
        <f>Data!H30/1000</f>
        <v>446.40285999999998</v>
      </c>
      <c r="F30" s="21">
        <f>Data!I30/1000</f>
        <v>830</v>
      </c>
      <c r="G30" s="21">
        <f>Data!J30/1000</f>
        <v>860</v>
      </c>
      <c r="H30" s="21">
        <f>Data!K30/1000</f>
        <v>700.51652000000001</v>
      </c>
      <c r="I30" s="22">
        <f>Data!L30/1000</f>
        <v>1200</v>
      </c>
      <c r="J30" t="str">
        <f>Data!M30</f>
        <v>Opravy komunikací.</v>
      </c>
    </row>
    <row r="31" spans="1:10">
      <c r="A31" s="23" t="str">
        <f>Data!C31</f>
        <v>2219</v>
      </c>
      <c r="B31" s="24" t="str">
        <f>Data!E31</f>
        <v>Ostatní záležitosti pozemních komunikací</v>
      </c>
      <c r="C31" s="38">
        <f>Data!F31/1000</f>
        <v>3350</v>
      </c>
      <c r="D31" s="25">
        <f>Data!G31/1000</f>
        <v>3325.694</v>
      </c>
      <c r="E31" s="25">
        <f>Data!H31/1000</f>
        <v>775.76505000000009</v>
      </c>
      <c r="F31" s="25">
        <f>Data!I31/1000</f>
        <v>2150</v>
      </c>
      <c r="G31" s="25">
        <f>Data!J31/1000</f>
        <v>4877</v>
      </c>
      <c r="H31" s="25">
        <f>Data!K31/1000</f>
        <v>0</v>
      </c>
      <c r="I31" s="26">
        <f>Data!L31/1000</f>
        <v>150</v>
      </c>
      <c r="J31" t="str">
        <f>Data!M31</f>
        <v>Malá částka na opravy.</v>
      </c>
    </row>
    <row r="32" spans="1:10">
      <c r="A32" s="23" t="str">
        <f>Data!C32</f>
        <v>2221</v>
      </c>
      <c r="B32" s="24" t="str">
        <f>Data!E32</f>
        <v>Provoz veřejné silniční dopravy</v>
      </c>
      <c r="C32" s="38">
        <f>Data!F32/1000</f>
        <v>0</v>
      </c>
      <c r="D32" s="25">
        <f>Data!G32/1000</f>
        <v>0</v>
      </c>
      <c r="E32" s="25">
        <f>Data!H32/1000</f>
        <v>0</v>
      </c>
      <c r="F32" s="25">
        <f>Data!I32/1000</f>
        <v>0</v>
      </c>
      <c r="G32" s="25">
        <f>Data!J32/1000</f>
        <v>3100</v>
      </c>
      <c r="H32" s="25">
        <f>Data!K32/1000</f>
        <v>0</v>
      </c>
      <c r="I32" s="26">
        <f>Data!L32/1000</f>
        <v>900</v>
      </c>
      <c r="J32" t="str">
        <f>Data!M32</f>
        <v>Elektronické panely do zastávek.</v>
      </c>
    </row>
    <row r="33" spans="1:10">
      <c r="A33" s="23" t="str">
        <f>Data!C33</f>
        <v>2292</v>
      </c>
      <c r="B33" s="24" t="str">
        <f>Data!E33</f>
        <v>Dopravní obslužnost veřejnými službami - linková</v>
      </c>
      <c r="C33" s="38">
        <f>Data!F33/1000</f>
        <v>0</v>
      </c>
      <c r="D33" s="25">
        <f>Data!G33/1000</f>
        <v>0</v>
      </c>
      <c r="E33" s="25">
        <f>Data!H33/1000</f>
        <v>0</v>
      </c>
      <c r="F33" s="25">
        <f>Data!I33/1000</f>
        <v>0</v>
      </c>
      <c r="G33" s="25">
        <f>Data!J33/1000</f>
        <v>100.94</v>
      </c>
      <c r="H33" s="25">
        <f>Data!K33/1000</f>
        <v>100.94</v>
      </c>
      <c r="I33" s="26">
        <f>Data!L33/1000</f>
        <v>100.94</v>
      </c>
      <c r="J33" t="str">
        <f>Data!M33</f>
        <v>Platba za dopravní obslužnost Středočeského kraje.</v>
      </c>
    </row>
    <row r="34" spans="1:10">
      <c r="A34" s="23" t="str">
        <f>Data!C34</f>
        <v>2310</v>
      </c>
      <c r="B34" s="24" t="str">
        <f>Data!E34</f>
        <v>Pitná voda</v>
      </c>
      <c r="C34" s="38">
        <f>Data!F34/1000</f>
        <v>300</v>
      </c>
      <c r="D34" s="25">
        <f>Data!G34/1000</f>
        <v>144.34822</v>
      </c>
      <c r="E34" s="25">
        <f>Data!H34/1000</f>
        <v>0</v>
      </c>
      <c r="F34" s="25">
        <f>Data!I34/1000</f>
        <v>300</v>
      </c>
      <c r="G34" s="25">
        <f>Data!J34/1000</f>
        <v>300</v>
      </c>
      <c r="H34" s="25">
        <f>Data!K34/1000</f>
        <v>24.521999999999998</v>
      </c>
      <c r="I34" s="26">
        <f>Data!L34/1000</f>
        <v>500</v>
      </c>
      <c r="J34" t="str">
        <f>Data!M34</f>
        <v xml:space="preserve">Měrné a předávací body na vodovodu+opravy.  </v>
      </c>
    </row>
    <row r="35" spans="1:10">
      <c r="A35" s="23" t="str">
        <f>Data!C35</f>
        <v>2321</v>
      </c>
      <c r="B35" s="24" t="str">
        <f>Data!E35</f>
        <v>Odvádění a čištění odpadních vod a nakládání s kaly</v>
      </c>
      <c r="C35" s="38">
        <f>Data!F35/1000</f>
        <v>300</v>
      </c>
      <c r="D35" s="25">
        <f>Data!G35/1000</f>
        <v>559.03909999999996</v>
      </c>
      <c r="E35" s="25">
        <f>Data!H35/1000</f>
        <v>558.83889999999997</v>
      </c>
      <c r="F35" s="25">
        <f>Data!I35/1000</f>
        <v>1700</v>
      </c>
      <c r="G35" s="25">
        <f>Data!J35/1000</f>
        <v>1850</v>
      </c>
      <c r="H35" s="25">
        <f>Data!K35/1000</f>
        <v>937.25443000000007</v>
      </c>
      <c r="I35" s="26">
        <f>Data!L35/1000</f>
        <v>3400</v>
      </c>
      <c r="J35" t="str">
        <f>Data!M35</f>
        <v>Poklopy+úpravy na ČOV+přečerpávací nádrž.</v>
      </c>
    </row>
    <row r="36" spans="1:10">
      <c r="A36" s="23" t="str">
        <f>Data!C36</f>
        <v>2341</v>
      </c>
      <c r="B36" s="24" t="str">
        <f>Data!E36</f>
        <v>Vodní díla v zemědělské krajině</v>
      </c>
      <c r="C36" s="38">
        <f>Data!F36/1000</f>
        <v>600</v>
      </c>
      <c r="D36" s="25">
        <f>Data!G36/1000</f>
        <v>48.962000000000003</v>
      </c>
      <c r="E36" s="25">
        <f>Data!H36/1000</f>
        <v>0</v>
      </c>
      <c r="F36" s="25">
        <f>Data!I36/1000</f>
        <v>600</v>
      </c>
      <c r="G36" s="25">
        <f>Data!J36/1000</f>
        <v>499.06400000000002</v>
      </c>
      <c r="H36" s="25">
        <f>Data!K36/1000</f>
        <v>0</v>
      </c>
      <c r="I36" s="26">
        <f>Data!L36/1000</f>
        <v>300</v>
      </c>
      <c r="J36" t="str">
        <f>Data!M36</f>
        <v xml:space="preserve">Úpravy na rybníce. </v>
      </c>
    </row>
    <row r="37" spans="1:10">
      <c r="A37" s="23" t="str">
        <f>Data!C37</f>
        <v>3111</v>
      </c>
      <c r="B37" s="24" t="str">
        <f>Data!E37</f>
        <v>Mateřské školy</v>
      </c>
      <c r="C37" s="38">
        <f>Data!F37/1000</f>
        <v>821</v>
      </c>
      <c r="D37" s="25">
        <f>Data!G37/1000</f>
        <v>1008.08068</v>
      </c>
      <c r="E37" s="25">
        <f>Data!H37/1000</f>
        <v>994.43515000000002</v>
      </c>
      <c r="F37" s="25">
        <f>Data!I37/1000</f>
        <v>750</v>
      </c>
      <c r="G37" s="25">
        <f>Data!J37/1000</f>
        <v>730</v>
      </c>
      <c r="H37" s="25">
        <f>Data!K37/1000</f>
        <v>600</v>
      </c>
      <c r="I37" s="26">
        <f>Data!L37/1000</f>
        <v>1000</v>
      </c>
      <c r="J37" t="str">
        <f>Data!M37</f>
        <v>Příspěvek, ale bude to výrazně více.</v>
      </c>
    </row>
    <row r="38" spans="1:10">
      <c r="A38" s="23" t="str">
        <f>Data!C38</f>
        <v>3113</v>
      </c>
      <c r="B38" s="24" t="str">
        <f>Data!E38</f>
        <v>Základní školy</v>
      </c>
      <c r="C38" s="38">
        <f>Data!F38/1000</f>
        <v>6000</v>
      </c>
      <c r="D38" s="25">
        <f>Data!G38/1000</f>
        <v>6789.5664999999999</v>
      </c>
      <c r="E38" s="25">
        <f>Data!H38/1000</f>
        <v>6778.3332699999992</v>
      </c>
      <c r="F38" s="25">
        <f>Data!I38/1000</f>
        <v>3650</v>
      </c>
      <c r="G38" s="25">
        <f>Data!J38/1000</f>
        <v>4126.5</v>
      </c>
      <c r="H38" s="25">
        <f>Data!K38/1000</f>
        <v>3979.2951899999998</v>
      </c>
      <c r="I38" s="26">
        <f>Data!L38/1000</f>
        <v>4583</v>
      </c>
      <c r="J38" t="str">
        <f>Data!M38</f>
        <v>Příspěvek+rekonstrukce+vybavení+strategie.</v>
      </c>
    </row>
    <row r="39" spans="1:10">
      <c r="A39" s="23" t="str">
        <f>Data!C39</f>
        <v>3299</v>
      </c>
      <c r="B39" s="24" t="str">
        <f>Data!E39</f>
        <v>Ostatní záležitosti vzdělávání</v>
      </c>
      <c r="C39" s="38">
        <f>Data!F39/1000</f>
        <v>6</v>
      </c>
      <c r="D39" s="25">
        <f>Data!G39/1000</f>
        <v>6</v>
      </c>
      <c r="E39" s="25">
        <f>Data!H39/1000</f>
        <v>2.4</v>
      </c>
      <c r="F39" s="25">
        <f>Data!I39/1000</f>
        <v>6</v>
      </c>
      <c r="G39" s="25">
        <f>Data!J39/1000</f>
        <v>6</v>
      </c>
      <c r="H39" s="25">
        <f>Data!K39/1000</f>
        <v>2.4</v>
      </c>
      <c r="I39" s="26">
        <f>Data!L39/1000</f>
        <v>6</v>
      </c>
      <c r="J39" t="str">
        <f>Data!M39</f>
        <v>Univerzita 3. věku</v>
      </c>
    </row>
    <row r="40" spans="1:10">
      <c r="A40" s="23" t="str">
        <f>Data!C40</f>
        <v>3319</v>
      </c>
      <c r="B40" s="24" t="str">
        <f>Data!E40</f>
        <v>Ostatní záležitosti kultury</v>
      </c>
      <c r="C40" s="38">
        <f>Data!F40/1000</f>
        <v>15</v>
      </c>
      <c r="D40" s="25">
        <f>Data!G40/1000</f>
        <v>15</v>
      </c>
      <c r="E40" s="25">
        <f>Data!H40/1000</f>
        <v>0</v>
      </c>
      <c r="F40" s="25">
        <f>Data!I40/1000</f>
        <v>15</v>
      </c>
      <c r="G40" s="25">
        <f>Data!J40/1000</f>
        <v>15</v>
      </c>
      <c r="H40" s="25">
        <f>Data!K40/1000</f>
        <v>4.2350000000000003</v>
      </c>
      <c r="I40" s="26">
        <f>Data!L40/1000</f>
        <v>40</v>
      </c>
      <c r="J40" t="str">
        <f>Data!M40</f>
        <v xml:space="preserve">Kulturní akce pořádané obcí. </v>
      </c>
    </row>
    <row r="41" spans="1:10">
      <c r="A41" s="23" t="str">
        <f>Data!C41</f>
        <v>3326</v>
      </c>
      <c r="B41" s="24" t="str">
        <f>Data!E41</f>
        <v>Pořízení,zachování a obnova hodnot míst.kultur,nár,a hist.po</v>
      </c>
      <c r="C41" s="38">
        <f>Data!F41/1000</f>
        <v>50</v>
      </c>
      <c r="D41" s="25">
        <f>Data!G41/1000</f>
        <v>13.1</v>
      </c>
      <c r="E41" s="25">
        <f>Data!H41/1000</f>
        <v>0</v>
      </c>
      <c r="F41" s="25">
        <f>Data!I41/1000</f>
        <v>50</v>
      </c>
      <c r="G41" s="25">
        <f>Data!J41/1000</f>
        <v>45.835999999999999</v>
      </c>
      <c r="H41" s="25">
        <f>Data!K41/1000</f>
        <v>0</v>
      </c>
      <c r="I41" s="26">
        <f>Data!L41/1000</f>
        <v>100</v>
      </c>
      <c r="J41" t="str">
        <f>Data!M41</f>
        <v>Posudek na historické sochy (běží)+zajištění.</v>
      </c>
    </row>
    <row r="42" spans="1:10">
      <c r="A42" s="23" t="str">
        <f>Data!C42</f>
        <v>3349</v>
      </c>
      <c r="B42" s="24" t="str">
        <f>Data!E42</f>
        <v>Ostatní záležitosti sdělovacích prostředků</v>
      </c>
      <c r="C42" s="38">
        <f>Data!F42/1000</f>
        <v>100</v>
      </c>
      <c r="D42" s="25">
        <f>Data!G42/1000</f>
        <v>84.445999999999998</v>
      </c>
      <c r="E42" s="25">
        <f>Data!H42/1000</f>
        <v>82.950410000000005</v>
      </c>
      <c r="F42" s="25">
        <f>Data!I42/1000</f>
        <v>100</v>
      </c>
      <c r="G42" s="25">
        <f>Data!J42/1000</f>
        <v>100</v>
      </c>
      <c r="H42" s="25">
        <f>Data!K42/1000</f>
        <v>64.290599999999998</v>
      </c>
      <c r="I42" s="26">
        <f>Data!L42/1000</f>
        <v>100</v>
      </c>
      <c r="J42" t="str">
        <f>Data!M42</f>
        <v>Vydávání Středoklucké Střely</v>
      </c>
    </row>
    <row r="43" spans="1:10">
      <c r="A43" s="23" t="str">
        <f>Data!C43</f>
        <v>3399</v>
      </c>
      <c r="B43" s="24" t="str">
        <f>Data!E43</f>
        <v>Ostatní záležitost kultury, církví a sděl. prostředků</v>
      </c>
      <c r="C43" s="38">
        <f>Data!F43/1000</f>
        <v>81</v>
      </c>
      <c r="D43" s="25">
        <f>Data!G43/1000</f>
        <v>130.054</v>
      </c>
      <c r="E43" s="25">
        <f>Data!H43/1000</f>
        <v>118.91099</v>
      </c>
      <c r="F43" s="25">
        <f>Data!I43/1000</f>
        <v>81</v>
      </c>
      <c r="G43" s="25">
        <f>Data!J43/1000</f>
        <v>122.5</v>
      </c>
      <c r="H43" s="25">
        <f>Data!K43/1000</f>
        <v>83.916089999999997</v>
      </c>
      <c r="I43" s="26">
        <f>Data!L43/1000</f>
        <v>100</v>
      </c>
      <c r="J43" t="str">
        <f>Data!M43</f>
        <v xml:space="preserve">Dotace spolkům. Přesné rozdělení až dle žádosti. </v>
      </c>
    </row>
    <row r="44" spans="1:10">
      <c r="A44" s="23" t="str">
        <f>Data!C44</f>
        <v>3412</v>
      </c>
      <c r="B44" s="24" t="str">
        <f>Data!E44</f>
        <v>Sportovní zařízení ve vlastnictví obce</v>
      </c>
      <c r="C44" s="38">
        <f>Data!F44/1000</f>
        <v>30</v>
      </c>
      <c r="D44" s="25">
        <f>Data!G44/1000</f>
        <v>28.8</v>
      </c>
      <c r="E44" s="25">
        <f>Data!H44/1000</f>
        <v>10.016170000000001</v>
      </c>
      <c r="F44" s="25">
        <f>Data!I44/1000</f>
        <v>30</v>
      </c>
      <c r="G44" s="25">
        <f>Data!J44/1000</f>
        <v>46.951629999999994</v>
      </c>
      <c r="H44" s="25">
        <f>Data!K44/1000</f>
        <v>46.951629999999994</v>
      </c>
      <c r="I44" s="26">
        <f>Data!L44/1000</f>
        <v>30</v>
      </c>
      <c r="J44" t="str">
        <f>Data!M44</f>
        <v>Opravy majetku.</v>
      </c>
    </row>
    <row r="45" spans="1:10">
      <c r="A45" s="23" t="str">
        <f>Data!C45</f>
        <v>3419</v>
      </c>
      <c r="B45" s="24" t="str">
        <f>Data!E45</f>
        <v>Ostatní sportovní činnost</v>
      </c>
      <c r="C45" s="38">
        <f>Data!F45/1000</f>
        <v>153</v>
      </c>
      <c r="D45" s="25">
        <f>Data!G45/1000</f>
        <v>262.95</v>
      </c>
      <c r="E45" s="25">
        <f>Data!H45/1000</f>
        <v>262.95</v>
      </c>
      <c r="F45" s="25">
        <f>Data!I45/1000</f>
        <v>153</v>
      </c>
      <c r="G45" s="25">
        <f>Data!J45/1000</f>
        <v>402</v>
      </c>
      <c r="H45" s="25">
        <f>Data!K45/1000</f>
        <v>401.60003</v>
      </c>
      <c r="I45" s="26">
        <f>Data!L45/1000</f>
        <v>300</v>
      </c>
      <c r="J45" t="str">
        <f>Data!M45</f>
        <v>Dotace spolkům.</v>
      </c>
    </row>
    <row r="46" spans="1:10">
      <c r="A46" s="23" t="str">
        <f>Data!C46</f>
        <v>3421</v>
      </c>
      <c r="B46" s="24" t="str">
        <f>Data!E46</f>
        <v>Využití volného času dětí a mládeže</v>
      </c>
      <c r="C46" s="38">
        <f>Data!F46/1000</f>
        <v>600</v>
      </c>
      <c r="D46" s="25">
        <f>Data!G46/1000</f>
        <v>508.15</v>
      </c>
      <c r="E46" s="25">
        <f>Data!H46/1000</f>
        <v>0</v>
      </c>
      <c r="F46" s="25">
        <f>Data!I46/1000</f>
        <v>600</v>
      </c>
      <c r="G46" s="25">
        <f>Data!J46/1000</f>
        <v>228.16399999999999</v>
      </c>
      <c r="H46" s="25">
        <f>Data!K46/1000</f>
        <v>0</v>
      </c>
      <c r="I46" s="26">
        <f>Data!L46/1000</f>
        <v>50</v>
      </c>
      <c r="J46" t="str">
        <f>Data!M46</f>
        <v>Dotace spolkům.</v>
      </c>
    </row>
    <row r="47" spans="1:10">
      <c r="A47" s="23" t="str">
        <f>Data!C47</f>
        <v>3429</v>
      </c>
      <c r="B47" s="24" t="str">
        <f>Data!E47</f>
        <v>Ostatní zájmová činnost a rekreace</v>
      </c>
      <c r="C47" s="38">
        <f>Data!F47/1000</f>
        <v>125</v>
      </c>
      <c r="D47" s="25">
        <f>Data!G47/1000</f>
        <v>131.49100000000001</v>
      </c>
      <c r="E47" s="25">
        <f>Data!H47/1000</f>
        <v>93.876000000000005</v>
      </c>
      <c r="F47" s="25">
        <f>Data!I47/1000</f>
        <v>125</v>
      </c>
      <c r="G47" s="25">
        <f>Data!J47/1000</f>
        <v>155.18899999999999</v>
      </c>
      <c r="H47" s="25">
        <f>Data!K47/1000</f>
        <v>85.147999999999996</v>
      </c>
      <c r="I47" s="26">
        <f>Data!L47/1000</f>
        <v>50</v>
      </c>
      <c r="J47" t="str">
        <f>Data!M47</f>
        <v>Dotace spolkům.</v>
      </c>
    </row>
    <row r="48" spans="1:10">
      <c r="A48" s="23" t="str">
        <f>Data!C48</f>
        <v>3612</v>
      </c>
      <c r="B48" s="24" t="str">
        <f>Data!E48</f>
        <v>Bytové hospodářství</v>
      </c>
      <c r="C48" s="38">
        <f>Data!F48/1000</f>
        <v>579</v>
      </c>
      <c r="D48" s="25">
        <f>Data!G48/1000</f>
        <v>585.66</v>
      </c>
      <c r="E48" s="25">
        <f>Data!H48/1000</f>
        <v>290.05396000000002</v>
      </c>
      <c r="F48" s="25">
        <f>Data!I48/1000</f>
        <v>1179</v>
      </c>
      <c r="G48" s="25">
        <f>Data!J48/1000</f>
        <v>1698.0070000000001</v>
      </c>
      <c r="H48" s="25">
        <f>Data!K48/1000</f>
        <v>1365.3686399999999</v>
      </c>
      <c r="I48" s="26">
        <f>Data!L48/1000</f>
        <v>1700</v>
      </c>
      <c r="J48" t="str">
        <f>Data!M48</f>
        <v xml:space="preserve">Platby za energie (průtok) a rekonstrukcek. </v>
      </c>
    </row>
    <row r="49" spans="1:10">
      <c r="A49" s="23" t="str">
        <f>Data!C49</f>
        <v>3631</v>
      </c>
      <c r="B49" s="24" t="str">
        <f>Data!E49</f>
        <v>Veřejné osvětlení</v>
      </c>
      <c r="C49" s="38">
        <f>Data!F49/1000</f>
        <v>458.5</v>
      </c>
      <c r="D49" s="25">
        <f>Data!G49/1000</f>
        <v>4859.2971500000003</v>
      </c>
      <c r="E49" s="25">
        <f>Data!H49/1000</f>
        <v>4768.6201600000004</v>
      </c>
      <c r="F49" s="25">
        <f>Data!I49/1000</f>
        <v>460</v>
      </c>
      <c r="G49" s="25">
        <f>Data!J49/1000</f>
        <v>2660</v>
      </c>
      <c r="H49" s="25">
        <f>Data!K49/1000</f>
        <v>633.31471999999997</v>
      </c>
      <c r="I49" s="26">
        <f>Data!L49/1000</f>
        <v>300</v>
      </c>
      <c r="J49" t="str">
        <f>Data!M49</f>
        <v xml:space="preserve">Opravy a doplnění veřejného osvětlení. </v>
      </c>
    </row>
    <row r="50" spans="1:10">
      <c r="A50" s="23" t="str">
        <f>Data!C50</f>
        <v>3635</v>
      </c>
      <c r="B50" s="24" t="str">
        <f>Data!E50</f>
        <v>Územní plánování</v>
      </c>
      <c r="C50" s="38">
        <f>Data!F50/1000</f>
        <v>100</v>
      </c>
      <c r="D50" s="25">
        <f>Data!G50/1000</f>
        <v>197.3</v>
      </c>
      <c r="E50" s="25">
        <f>Data!H50/1000</f>
        <v>187.3</v>
      </c>
      <c r="F50" s="25">
        <f>Data!I50/1000</f>
        <v>100</v>
      </c>
      <c r="G50" s="25">
        <f>Data!J50/1000</f>
        <v>220.11</v>
      </c>
      <c r="H50" s="25">
        <f>Data!K50/1000</f>
        <v>201.5</v>
      </c>
      <c r="I50" s="26">
        <f>Data!L50/1000</f>
        <v>0</v>
      </c>
    </row>
    <row r="51" spans="1:10">
      <c r="A51" s="23" t="str">
        <f>Data!C51</f>
        <v>3636</v>
      </c>
      <c r="B51" s="24" t="str">
        <f>Data!E51</f>
        <v>Územní rozvoj</v>
      </c>
      <c r="C51" s="38">
        <f>Data!F51/1000</f>
        <v>800</v>
      </c>
      <c r="D51" s="25">
        <f>Data!G51/1000</f>
        <v>3684.9082699999999</v>
      </c>
      <c r="E51" s="25">
        <f>Data!H51/1000</f>
        <v>0</v>
      </c>
      <c r="F51" s="25">
        <f>Data!I51/1000</f>
        <v>800</v>
      </c>
      <c r="G51" s="25">
        <f>Data!J51/1000</f>
        <v>541.20299999999997</v>
      </c>
      <c r="H51" s="25">
        <f>Data!K51/1000</f>
        <v>0</v>
      </c>
      <c r="I51" s="26">
        <f>Data!L51/1000</f>
        <v>800</v>
      </c>
      <c r="J51" t="str">
        <f>Data!M51</f>
        <v>Územní studie apod.</v>
      </c>
    </row>
    <row r="52" spans="1:10">
      <c r="A52" s="23" t="str">
        <f>Data!C52</f>
        <v>3639</v>
      </c>
      <c r="B52" s="24" t="str">
        <f>Data!E52</f>
        <v>Komunální služby a územní rozvoj jinde nezařazené</v>
      </c>
      <c r="C52" s="38">
        <f>Data!F52/1000</f>
        <v>3</v>
      </c>
      <c r="D52" s="25">
        <f>Data!G52/1000</f>
        <v>3</v>
      </c>
      <c r="E52" s="25">
        <f>Data!H52/1000</f>
        <v>1.6439999999999999</v>
      </c>
      <c r="F52" s="25">
        <f>Data!I52/1000</f>
        <v>3</v>
      </c>
      <c r="G52" s="25">
        <f>Data!J52/1000</f>
        <v>203</v>
      </c>
      <c r="H52" s="25">
        <f>Data!K52/1000</f>
        <v>0.65200000000000002</v>
      </c>
      <c r="I52" s="26">
        <f>Data!L52/1000</f>
        <v>5</v>
      </c>
      <c r="J52" t="str">
        <f>Data!M52</f>
        <v xml:space="preserve">Některé zbytkové položky. </v>
      </c>
    </row>
    <row r="53" spans="1:10">
      <c r="A53" s="23" t="str">
        <f>Data!C53</f>
        <v>3721</v>
      </c>
      <c r="B53" s="24" t="str">
        <f>Data!E53</f>
        <v>Sběr a svoz nebezpečných odpadů</v>
      </c>
      <c r="C53" s="38">
        <f>Data!F53/1000</f>
        <v>30</v>
      </c>
      <c r="D53" s="25">
        <f>Data!G53/1000</f>
        <v>60.427999999999997</v>
      </c>
      <c r="E53" s="25">
        <f>Data!H53/1000</f>
        <v>60.427999999999997</v>
      </c>
      <c r="F53" s="25">
        <f>Data!I53/1000</f>
        <v>30</v>
      </c>
      <c r="G53" s="25">
        <f>Data!J53/1000</f>
        <v>57</v>
      </c>
      <c r="H53" s="25">
        <f>Data!K53/1000</f>
        <v>56.018900000000002</v>
      </c>
      <c r="I53" s="26">
        <f>Data!L53/1000</f>
        <v>60</v>
      </c>
      <c r="J53" t="str">
        <f>Data!M53</f>
        <v>Svoz nebezpečného odpadu.</v>
      </c>
    </row>
    <row r="54" spans="1:10">
      <c r="A54" s="23">
        <f>Data!C54</f>
        <v>3722</v>
      </c>
      <c r="B54" s="24" t="str">
        <f>Data!E54</f>
        <v>Sběr a svoz komunálních odpadů</v>
      </c>
      <c r="C54" s="38">
        <f>Data!F54/1000</f>
        <v>1005</v>
      </c>
      <c r="D54" s="25">
        <f>Data!G54/1000</f>
        <v>1071.84978</v>
      </c>
      <c r="E54" s="25">
        <f>Data!H54/1000</f>
        <v>1066.84978</v>
      </c>
      <c r="F54" s="25">
        <f>Data!I54/1000</f>
        <v>1005</v>
      </c>
      <c r="G54" s="25">
        <f>Data!J54/1000</f>
        <v>978</v>
      </c>
      <c r="H54" s="25">
        <f>Data!K54/1000</f>
        <v>884.17624999999998</v>
      </c>
      <c r="I54" s="26">
        <f>Data!L54/1000</f>
        <v>1200</v>
      </c>
      <c r="J54" t="str">
        <f>Data!M54</f>
        <v>Svoz komunálního odpadu - dojde ke zdražení.</v>
      </c>
    </row>
    <row r="55" spans="1:10">
      <c r="A55" s="23">
        <f>Data!C55</f>
        <v>3723</v>
      </c>
      <c r="B55" s="24" t="str">
        <f>Data!E55</f>
        <v xml:space="preserve">Sběr a svoz ostatních odpadů jiných než nebezpečných a </v>
      </c>
      <c r="C55" s="38">
        <f>Data!F55/1000</f>
        <v>600</v>
      </c>
      <c r="D55" s="25">
        <f>Data!G55/1000</f>
        <v>600</v>
      </c>
      <c r="E55" s="25">
        <f>Data!H55/1000</f>
        <v>583.91117000000008</v>
      </c>
      <c r="F55" s="25">
        <f>Data!I55/1000</f>
        <v>600</v>
      </c>
      <c r="G55" s="25">
        <f>Data!J55/1000</f>
        <v>569</v>
      </c>
      <c r="H55" s="25">
        <f>Data!K55/1000</f>
        <v>285.21492999999998</v>
      </c>
      <c r="I55" s="26">
        <f>Data!L55/1000</f>
        <v>500</v>
      </c>
      <c r="J55" t="str">
        <f>Data!M55</f>
        <v>Svoz tříděného odpadu - dojde ke zdražení.</v>
      </c>
    </row>
    <row r="56" spans="1:10">
      <c r="A56" s="23">
        <f>Data!C56</f>
        <v>3725</v>
      </c>
      <c r="B56" s="24" t="str">
        <f>Data!E56</f>
        <v>Využívání a zneškodňování komunálních odpadů</v>
      </c>
      <c r="C56" s="38">
        <f>Data!F56/1000</f>
        <v>0</v>
      </c>
      <c r="D56" s="25">
        <f>Data!G56/1000</f>
        <v>60</v>
      </c>
      <c r="E56" s="25">
        <f>Data!H56/1000</f>
        <v>41.653660000000002</v>
      </c>
      <c r="F56" s="25">
        <f>Data!I56/1000</f>
        <v>0</v>
      </c>
      <c r="G56" s="25">
        <f>Data!J56/1000</f>
        <v>0</v>
      </c>
      <c r="H56" s="25">
        <f>Data!K56/1000</f>
        <v>0</v>
      </c>
      <c r="I56" s="26">
        <f>Data!L56/1000</f>
        <v>0</v>
      </c>
    </row>
    <row r="57" spans="1:10">
      <c r="A57" s="23">
        <f>Data!C57</f>
        <v>3726</v>
      </c>
      <c r="B57" s="24" t="str">
        <f>Data!E57</f>
        <v>Využívání a zneškodňování ostatních odpadů</v>
      </c>
      <c r="C57" s="38">
        <f>Data!F57/1000</f>
        <v>150</v>
      </c>
      <c r="D57" s="25">
        <f>Data!G57/1000</f>
        <v>150</v>
      </c>
      <c r="E57" s="25">
        <f>Data!H57/1000</f>
        <v>144.25411</v>
      </c>
      <c r="F57" s="25">
        <f>Data!I57/1000</f>
        <v>150</v>
      </c>
      <c r="G57" s="25">
        <f>Data!J57/1000</f>
        <v>299</v>
      </c>
      <c r="H57" s="25">
        <f>Data!K57/1000</f>
        <v>298.04993000000002</v>
      </c>
      <c r="I57" s="26">
        <f>Data!L57/1000</f>
        <v>330</v>
      </c>
      <c r="J57" t="str">
        <f>Data!M57</f>
        <v>Svoz bioodpadu.</v>
      </c>
    </row>
    <row r="58" spans="1:10">
      <c r="A58" s="23">
        <f>Data!C58</f>
        <v>3745</v>
      </c>
      <c r="B58" s="24" t="str">
        <f>Data!E58</f>
        <v>Péče o vzhled obcí a veřejnou zeleň</v>
      </c>
      <c r="C58" s="38">
        <f>Data!F58/1000</f>
        <v>3205</v>
      </c>
      <c r="D58" s="25">
        <f>Data!G58/1000</f>
        <v>3319.1059300000002</v>
      </c>
      <c r="E58" s="25">
        <f>Data!H58/1000</f>
        <v>3265.1388999999999</v>
      </c>
      <c r="F58" s="25">
        <f>Data!I58/1000</f>
        <v>3205</v>
      </c>
      <c r="G58" s="25">
        <f>Data!J58/1000</f>
        <v>3861.5847400000002</v>
      </c>
      <c r="H58" s="25">
        <f>Data!K58/1000</f>
        <v>2364.7602700000002</v>
      </c>
      <c r="I58" s="26">
        <f>Data!L58/1000</f>
        <v>3500</v>
      </c>
      <c r="J58" t="str">
        <f>Data!M58</f>
        <v xml:space="preserve">Pracovní četa, údržba zeleně apod. </v>
      </c>
    </row>
    <row r="59" spans="1:10">
      <c r="A59" s="23">
        <f>Data!C59</f>
        <v>4351</v>
      </c>
      <c r="B59" s="24" t="str">
        <f>Data!E59</f>
        <v>Osobní asistence,pečovat.služba a podpora samostat.bydlení</v>
      </c>
      <c r="C59" s="38">
        <f>Data!F59/1000</f>
        <v>20</v>
      </c>
      <c r="D59" s="25">
        <f>Data!G59/1000</f>
        <v>2.246</v>
      </c>
      <c r="E59" s="25">
        <f>Data!H59/1000</f>
        <v>0</v>
      </c>
      <c r="F59" s="25">
        <f>Data!I59/1000</f>
        <v>20</v>
      </c>
      <c r="G59" s="25">
        <f>Data!J59/1000</f>
        <v>20</v>
      </c>
      <c r="H59" s="25">
        <f>Data!K59/1000</f>
        <v>0</v>
      </c>
      <c r="I59" s="26">
        <f>Data!L59/1000</f>
        <v>20</v>
      </c>
      <c r="J59" t="str">
        <f>Data!M59</f>
        <v>Příspěvek za dojíždění, nyní není čerpáno.</v>
      </c>
    </row>
    <row r="60" spans="1:10">
      <c r="A60" s="23">
        <f>Data!C60</f>
        <v>5213</v>
      </c>
      <c r="B60" s="24" t="str">
        <f>Data!E60</f>
        <v>Krizová opatření</v>
      </c>
      <c r="C60" s="38">
        <f>Data!F60/1000</f>
        <v>10</v>
      </c>
      <c r="D60" s="25">
        <f>Data!G60/1000</f>
        <v>10</v>
      </c>
      <c r="E60" s="25">
        <f>Data!H60/1000</f>
        <v>5.98</v>
      </c>
      <c r="F60" s="25">
        <f>Data!I60/1000</f>
        <v>30</v>
      </c>
      <c r="G60" s="25">
        <f>Data!J60/1000</f>
        <v>30</v>
      </c>
      <c r="H60" s="25">
        <f>Data!K60/1000</f>
        <v>0</v>
      </c>
      <c r="I60" s="26">
        <f>Data!L60/1000</f>
        <v>30</v>
      </c>
      <c r="J60" t="str">
        <f>Data!M60</f>
        <v xml:space="preserve">Ze zákona musí být. </v>
      </c>
    </row>
    <row r="61" spans="1:10">
      <c r="A61" s="23">
        <f>Data!C61</f>
        <v>5269</v>
      </c>
      <c r="B61" s="24" t="str">
        <f>Data!E61</f>
        <v>Ostatní správa v oblasti hosp.opatření pro krizové stavy</v>
      </c>
      <c r="C61" s="38">
        <f>Data!F61/1000</f>
        <v>0</v>
      </c>
      <c r="D61" s="25">
        <f>Data!G61/1000</f>
        <v>45</v>
      </c>
      <c r="E61" s="25">
        <f>Data!H61/1000</f>
        <v>45</v>
      </c>
      <c r="F61" s="25">
        <f>Data!I61/1000</f>
        <v>0</v>
      </c>
      <c r="G61" s="25">
        <f>Data!J61/1000</f>
        <v>0</v>
      </c>
      <c r="H61" s="25">
        <f>Data!K61/1000</f>
        <v>0</v>
      </c>
      <c r="I61" s="26">
        <f>Data!L61/1000</f>
        <v>0</v>
      </c>
    </row>
    <row r="62" spans="1:10">
      <c r="A62" s="23">
        <f>Data!C62</f>
        <v>5512</v>
      </c>
      <c r="B62" s="24" t="str">
        <f>Data!E62</f>
        <v>Požární ochrana - dobrovolná část</v>
      </c>
      <c r="C62" s="38">
        <f>Data!F62/1000</f>
        <v>273.2</v>
      </c>
      <c r="D62" s="25">
        <f>Data!G62/1000</f>
        <v>525.54633999999999</v>
      </c>
      <c r="E62" s="25">
        <f>Data!H62/1000</f>
        <v>523.89314999999999</v>
      </c>
      <c r="F62" s="25">
        <f>Data!I62/1000</f>
        <v>8773.2000000000007</v>
      </c>
      <c r="G62" s="25">
        <f>Data!J62/1000</f>
        <v>9029.5202599999993</v>
      </c>
      <c r="H62" s="25">
        <f>Data!K62/1000</f>
        <v>8624.6299499999986</v>
      </c>
      <c r="I62" s="26">
        <f>Data!L62/1000</f>
        <v>300</v>
      </c>
      <c r="J62" t="str">
        <f>Data!M62</f>
        <v>Provoz, nákup vybavení.</v>
      </c>
    </row>
    <row r="63" spans="1:10">
      <c r="A63" s="23">
        <f>Data!C63</f>
        <v>6112</v>
      </c>
      <c r="B63" s="24" t="str">
        <f>Data!E63</f>
        <v>Zastupitelstva obcí</v>
      </c>
      <c r="C63" s="38">
        <f>Data!F63/1000</f>
        <v>1140</v>
      </c>
      <c r="D63" s="25">
        <f>Data!G63/1000</f>
        <v>1160.768</v>
      </c>
      <c r="E63" s="25">
        <f>Data!H63/1000</f>
        <v>1132.2</v>
      </c>
      <c r="F63" s="25">
        <f>Data!I63/1000</f>
        <v>1140</v>
      </c>
      <c r="G63" s="25">
        <f>Data!J63/1000</f>
        <v>1140</v>
      </c>
      <c r="H63" s="25">
        <f>Data!K63/1000</f>
        <v>839.17700000000002</v>
      </c>
      <c r="I63" s="26">
        <f>Data!L63/1000</f>
        <v>1200</v>
      </c>
      <c r="J63" t="str">
        <f>Data!M63</f>
        <v>Plat starosty a místostarostů, může být navýšeno.</v>
      </c>
    </row>
    <row r="64" spans="1:10">
      <c r="A64" s="23">
        <f>Data!C64</f>
        <v>6114</v>
      </c>
      <c r="B64" s="24" t="str">
        <f>Data!E64</f>
        <v>Volby do Parlamentu ČR</v>
      </c>
      <c r="C64" s="38">
        <f>Data!F64/1000</f>
        <v>0</v>
      </c>
      <c r="D64" s="25">
        <f>Data!G64/1000</f>
        <v>42.984999999999999</v>
      </c>
      <c r="E64" s="25">
        <f>Data!H64/1000</f>
        <v>42.984999999999999</v>
      </c>
      <c r="F64" s="25">
        <f>Data!I64/1000</f>
        <v>0</v>
      </c>
      <c r="G64" s="25">
        <f>Data!J64/1000</f>
        <v>0</v>
      </c>
      <c r="H64" s="25">
        <f>Data!K64/1000</f>
        <v>0</v>
      </c>
      <c r="I64" s="26">
        <f>Data!L64/1000</f>
        <v>0</v>
      </c>
    </row>
    <row r="65" spans="1:10">
      <c r="A65" s="23">
        <f>Data!C65</f>
        <v>6115</v>
      </c>
      <c r="B65" s="24" t="str">
        <f>Data!E65</f>
        <v>Volby do zastupitelstev územních samosprávných celků</v>
      </c>
      <c r="C65" s="38">
        <f>Data!F65/1000</f>
        <v>0</v>
      </c>
      <c r="D65" s="25">
        <f>Data!G65/1000</f>
        <v>0</v>
      </c>
      <c r="E65" s="25">
        <f>Data!H65/1000</f>
        <v>0</v>
      </c>
      <c r="F65" s="25">
        <f>Data!I65/1000</f>
        <v>0</v>
      </c>
      <c r="G65" s="25">
        <f>Data!J65/1000</f>
        <v>48</v>
      </c>
      <c r="H65" s="25">
        <f>Data!K65/1000</f>
        <v>2.3639999999999999</v>
      </c>
      <c r="I65" s="26">
        <f>Data!L65/1000</f>
        <v>0</v>
      </c>
      <c r="J65" t="str">
        <f>Data!M65</f>
        <v xml:space="preserve">Budou prezidentské volby. </v>
      </c>
    </row>
    <row r="66" spans="1:10">
      <c r="A66" s="23">
        <f>Data!C66</f>
        <v>6118</v>
      </c>
      <c r="B66" s="24" t="str">
        <f>Data!E66</f>
        <v>Volby prezidenta republiky</v>
      </c>
      <c r="C66" s="38">
        <f>Data!F66/1000</f>
        <v>0</v>
      </c>
      <c r="D66" s="25">
        <f>Data!G66/1000</f>
        <v>0</v>
      </c>
      <c r="E66" s="25">
        <f>Data!H66/1000</f>
        <v>0</v>
      </c>
      <c r="F66" s="25">
        <f>Data!I66/1000</f>
        <v>0</v>
      </c>
      <c r="G66" s="25">
        <f>Data!J66/1000</f>
        <v>0</v>
      </c>
      <c r="H66" s="25">
        <f>Data!K66/1000</f>
        <v>0</v>
      </c>
      <c r="I66" s="26">
        <f>Data!L66/1000</f>
        <v>35</v>
      </c>
      <c r="J66" t="str">
        <f>Data!M66</f>
        <v xml:space="preserve">Odhad. </v>
      </c>
    </row>
    <row r="67" spans="1:10">
      <c r="A67" s="23">
        <f>Data!C67</f>
        <v>6171</v>
      </c>
      <c r="B67" s="24" t="str">
        <f>Data!E67</f>
        <v>Činnost místní správy</v>
      </c>
      <c r="C67" s="38">
        <f>Data!F67/1000</f>
        <v>3091</v>
      </c>
      <c r="D67" s="25">
        <f>Data!G67/1000</f>
        <v>2744.4881600000003</v>
      </c>
      <c r="E67" s="25">
        <f>Data!H67/1000</f>
        <v>2532.9990899999998</v>
      </c>
      <c r="F67" s="25">
        <f>Data!I67/1000</f>
        <v>3071</v>
      </c>
      <c r="G67" s="25">
        <f>Data!J67/1000</f>
        <v>3811.3020000000001</v>
      </c>
      <c r="H67" s="25">
        <f>Data!K67/1000</f>
        <v>3698.0391500000001</v>
      </c>
      <c r="I67" s="26">
        <f>Data!L67/1000</f>
        <v>5000</v>
      </c>
      <c r="J67" t="str">
        <f>Data!M67</f>
        <v>Provoz OÚ, platy obecních zaměstnanců, služby.</v>
      </c>
    </row>
    <row r="68" spans="1:10">
      <c r="A68" s="23">
        <f>Data!C68</f>
        <v>6221</v>
      </c>
      <c r="B68" s="24" t="str">
        <f>Data!E68</f>
        <v>Humanitární zahraniční pomoc přímá</v>
      </c>
      <c r="C68" s="38">
        <f>Data!F68/1000</f>
        <v>0</v>
      </c>
      <c r="D68" s="25">
        <f>Data!G68/1000</f>
        <v>0</v>
      </c>
      <c r="E68" s="25">
        <f>Data!H68/1000</f>
        <v>0</v>
      </c>
      <c r="F68" s="25">
        <f>Data!I68/1000</f>
        <v>0</v>
      </c>
      <c r="G68" s="25">
        <f>Data!J68/1000</f>
        <v>311.7</v>
      </c>
      <c r="H68" s="25">
        <f>Data!K68/1000</f>
        <v>76.387</v>
      </c>
      <c r="I68" s="26">
        <f>Data!L68/1000</f>
        <v>100</v>
      </c>
      <c r="J68" t="str">
        <f>Data!M68</f>
        <v>Pomoc uprchlíkům.</v>
      </c>
    </row>
    <row r="69" spans="1:10">
      <c r="A69" s="23">
        <f>Data!C69</f>
        <v>6310</v>
      </c>
      <c r="B69" s="24" t="str">
        <f>Data!E69</f>
        <v>Obecné příjmy a výdaje z finančních operací</v>
      </c>
      <c r="C69" s="38">
        <f>Data!F69/1000</f>
        <v>0</v>
      </c>
      <c r="D69" s="25">
        <f>Data!G69/1000</f>
        <v>10.237</v>
      </c>
      <c r="E69" s="25">
        <f>Data!H69/1000</f>
        <v>6.9210600000000007</v>
      </c>
      <c r="F69" s="25">
        <f>Data!I69/1000</f>
        <v>0</v>
      </c>
      <c r="G69" s="25">
        <f>Data!J69/1000</f>
        <v>0</v>
      </c>
      <c r="H69" s="25">
        <f>Data!K69/1000</f>
        <v>0</v>
      </c>
      <c r="I69" s="26">
        <f>Data!L69/1000</f>
        <v>0</v>
      </c>
    </row>
    <row r="70" spans="1:10">
      <c r="A70" s="23">
        <f>Data!C70</f>
        <v>6320</v>
      </c>
      <c r="B70" s="24" t="str">
        <f>Data!E70</f>
        <v>Pojištění funkčně nespecifikované</v>
      </c>
      <c r="C70" s="38">
        <f>Data!F70/1000</f>
        <v>0</v>
      </c>
      <c r="D70" s="25">
        <f>Data!G70/1000</f>
        <v>94.992689999999996</v>
      </c>
      <c r="E70" s="25">
        <f>Data!H70/1000</f>
        <v>94.992689999999996</v>
      </c>
      <c r="F70" s="25">
        <f>Data!I70/1000</f>
        <v>0</v>
      </c>
      <c r="G70" s="25">
        <f>Data!J70/1000</f>
        <v>85.95</v>
      </c>
      <c r="H70" s="25">
        <f>Data!K70/1000</f>
        <v>74.430999999999997</v>
      </c>
      <c r="I70" s="26">
        <f>Data!L70/1000</f>
        <v>90</v>
      </c>
      <c r="J70" t="str">
        <f>Data!M70</f>
        <v xml:space="preserve">Pojištění obecních budov. </v>
      </c>
    </row>
    <row r="71" spans="1:10">
      <c r="A71" s="23">
        <f>Data!C71</f>
        <v>6330</v>
      </c>
      <c r="B71" s="24" t="str">
        <f>Data!E71</f>
        <v>Převody vlastním rozpočtovým účtům</v>
      </c>
      <c r="C71" s="38">
        <f>Data!F71/1000</f>
        <v>0</v>
      </c>
      <c r="D71" s="25">
        <f>Data!G71/1000</f>
        <v>0</v>
      </c>
      <c r="E71" s="25">
        <f>Data!H71/1000</f>
        <v>4948</v>
      </c>
      <c r="F71" s="25">
        <f>Data!I71/1000</f>
        <v>0</v>
      </c>
      <c r="G71" s="25">
        <f>Data!J71/1000</f>
        <v>0</v>
      </c>
      <c r="H71" s="25">
        <f>Data!K71/1000</f>
        <v>3490</v>
      </c>
      <c r="I71" s="26">
        <f>Data!L71/1000</f>
        <v>0</v>
      </c>
    </row>
    <row r="72" spans="1:10">
      <c r="A72" s="23">
        <f>Data!C72</f>
        <v>6330</v>
      </c>
      <c r="B72" s="24" t="str">
        <f>Data!E72</f>
        <v>Převody do vlastní pokladny</v>
      </c>
      <c r="C72" s="38">
        <f>Data!F72/1000</f>
        <v>0</v>
      </c>
      <c r="D72" s="25">
        <f>Data!G72/1000</f>
        <v>0</v>
      </c>
      <c r="E72" s="25">
        <f>Data!H72/1000</f>
        <v>0</v>
      </c>
      <c r="F72" s="25">
        <f>Data!I72/1000</f>
        <v>0</v>
      </c>
      <c r="G72" s="25">
        <f>Data!J72/1000</f>
        <v>0</v>
      </c>
      <c r="H72" s="25">
        <f>Data!K72/1000</f>
        <v>100</v>
      </c>
      <c r="I72" s="26">
        <f>Data!L72/1000</f>
        <v>0</v>
      </c>
    </row>
    <row r="73" spans="1:10" ht="15" thickBot="1">
      <c r="A73" s="23">
        <f>Data!C73</f>
        <v>6402</v>
      </c>
      <c r="B73" s="24" t="str">
        <f>Data!E73</f>
        <v>Finanční vypořádání</v>
      </c>
      <c r="C73" s="39">
        <f>Data!F73/1000</f>
        <v>0</v>
      </c>
      <c r="D73" s="27">
        <f>Data!G73/1000</f>
        <v>18.226220000000001</v>
      </c>
      <c r="E73" s="27">
        <f>Data!H73/1000</f>
        <v>18.226220000000001</v>
      </c>
      <c r="F73" s="27">
        <f>Data!I73/1000</f>
        <v>0</v>
      </c>
      <c r="G73" s="27">
        <f>Data!J73/1000</f>
        <v>0</v>
      </c>
      <c r="H73" s="27">
        <f>Data!K73/1000</f>
        <v>0</v>
      </c>
      <c r="I73" s="28">
        <f>Data!L73/1000</f>
        <v>0</v>
      </c>
    </row>
    <row r="74" spans="1:10" ht="15" thickBot="1">
      <c r="A74" s="29"/>
      <c r="B74" s="34" t="s">
        <v>143</v>
      </c>
      <c r="C74" s="41">
        <f>Data!F74/1000</f>
        <v>34825.699999999997</v>
      </c>
      <c r="D74" s="35">
        <f>Data!G74/1000</f>
        <v>34131.72004</v>
      </c>
      <c r="E74" s="35">
        <f>Data!H74/1000</f>
        <v>29885.929749999999</v>
      </c>
      <c r="F74" s="35">
        <f>Data!I74/1000</f>
        <v>31706.2</v>
      </c>
      <c r="G74" s="35">
        <f>Data!J74/1000</f>
        <v>43128.521629999996</v>
      </c>
      <c r="H74" s="35">
        <f>Data!K74/1000</f>
        <v>30025.153229999996</v>
      </c>
      <c r="I74" s="36">
        <f>Data!L74/1000</f>
        <v>28079.94</v>
      </c>
    </row>
    <row r="75" spans="1:10" ht="15" thickBot="1">
      <c r="C75" s="13"/>
      <c r="D75" s="13"/>
      <c r="E75" s="13"/>
      <c r="F75" s="13"/>
      <c r="G75" s="13"/>
      <c r="H75" s="13"/>
      <c r="I75" s="13"/>
    </row>
    <row r="76" spans="1:10" ht="15" thickBot="1">
      <c r="A76" s="40" t="str">
        <f>Data!D76</f>
        <v>8XXX</v>
      </c>
      <c r="B76" s="34" t="str">
        <f>Data!E76</f>
        <v>FINANCOVÁNÍ</v>
      </c>
      <c r="C76" s="41">
        <f>Data!F76/1000</f>
        <v>4083.4590699999999</v>
      </c>
      <c r="D76" s="35">
        <f>Data!G76/1000</f>
        <v>-411.57521000000003</v>
      </c>
      <c r="E76" s="35">
        <f>Data!H76/1000</f>
        <v>-5797.6893899999995</v>
      </c>
      <c r="F76" s="35">
        <f>Data!I76/1000</f>
        <v>-2395.0853299999999</v>
      </c>
      <c r="G76" s="35">
        <f>Data!J76/1000</f>
        <v>7591.6956099999998</v>
      </c>
      <c r="H76" s="35">
        <f>Data!K76/1000</f>
        <v>-1525.0336900000013</v>
      </c>
      <c r="I76" s="36">
        <f>Data!L76/1000</f>
        <v>-36.369100000001488</v>
      </c>
      <c r="J76" t="s">
        <v>144</v>
      </c>
    </row>
    <row r="78" spans="1:10">
      <c r="B78" t="s">
        <v>147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2022-11-28T23:49:22Z</dcterms:created>
  <dcterms:modified xsi:type="dcterms:W3CDTF">2022-11-29T03:20:38Z</dcterms:modified>
</cp:coreProperties>
</file>